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900 Vorlagen\310 Tiefbau\02 Siedlungsentwässerung\5 StGallen\"/>
    </mc:Choice>
  </mc:AlternateContent>
  <workbookProtection workbookAlgorithmName="SHA-512" workbookHashValue="MJ0jIWgS6PoJgesTkrRcBYThviIjg37ySpizqqvYWgSmdJQZ8q/K9SJ3/fGRmGTVqTLvTY05O0lIpZSk6RrfwQ==" workbookSaltValue="GEN4q3wf6msC+2xWnfrt0w==" workbookSpinCount="100000" lockStructure="1"/>
  <bookViews>
    <workbookView xWindow="120" yWindow="120" windowWidth="9195" windowHeight="4515"/>
  </bookViews>
  <sheets>
    <sheet name="Retentionsanlage" sheetId="2" r:id="rId1"/>
    <sheet name="Systemskizzen" sheetId="6" r:id="rId2"/>
    <sheet name="Berechnung" sheetId="3" state="hidden" r:id="rId3"/>
    <sheet name="Beispiel Umsetzung" sheetId="7" r:id="rId4"/>
  </sheets>
  <definedNames>
    <definedName name="_xlnm.Print_Area" localSheetId="3">'Beispiel Umsetzung'!$A$1:$H$59</definedName>
    <definedName name="_xlnm.Print_Area" localSheetId="0">Retentionsanlage!$B$1:$E$58</definedName>
  </definedNames>
  <calcPr calcId="152511"/>
</workbook>
</file>

<file path=xl/calcChain.xml><?xml version="1.0" encoding="utf-8"?>
<calcChain xmlns="http://schemas.openxmlformats.org/spreadsheetml/2006/main">
  <c r="C40" i="2" l="1"/>
  <c r="E34" i="2"/>
  <c r="E24" i="2"/>
  <c r="E20" i="2"/>
  <c r="E17" i="2"/>
  <c r="E27" i="2"/>
  <c r="E28" i="2"/>
  <c r="E16" i="2"/>
  <c r="E19" i="2"/>
  <c r="E21" i="2"/>
  <c r="E22" i="2"/>
  <c r="E35" i="2"/>
  <c r="E37" i="2"/>
  <c r="E18" i="2"/>
  <c r="E23" i="2"/>
  <c r="E25" i="2"/>
  <c r="E26" i="2"/>
  <c r="E29" i="2"/>
  <c r="E30" i="2"/>
  <c r="E31" i="2"/>
  <c r="E32" i="2"/>
  <c r="E33" i="2"/>
  <c r="E36" i="2"/>
  <c r="E38" i="2"/>
  <c r="C6" i="2"/>
  <c r="L23" i="3"/>
  <c r="B18" i="3" s="1"/>
  <c r="D41" i="2" s="1"/>
  <c r="L24" i="3"/>
  <c r="L25" i="3"/>
  <c r="L26" i="3"/>
  <c r="E40" i="2"/>
  <c r="B27" i="3" s="1"/>
  <c r="C46" i="2" s="1"/>
  <c r="D40" i="2" l="1"/>
  <c r="B19" i="3"/>
  <c r="C45" i="2" s="1"/>
  <c r="B25" i="3" l="1"/>
  <c r="C48" i="2" s="1"/>
  <c r="B29" i="3" l="1"/>
  <c r="C49" i="2" s="1"/>
</calcChain>
</file>

<file path=xl/sharedStrings.xml><?xml version="1.0" encoding="utf-8"?>
<sst xmlns="http://schemas.openxmlformats.org/spreadsheetml/2006/main" count="131" uniqueCount="111">
  <si>
    <t>Bezeichnung</t>
  </si>
  <si>
    <t>Objekt:</t>
  </si>
  <si>
    <t>Niederschlagsdaten:</t>
  </si>
  <si>
    <t>Beregnete Flächen:</t>
  </si>
  <si>
    <t>Ortskonstante B</t>
  </si>
  <si>
    <r>
      <t>l/m</t>
    </r>
    <r>
      <rPr>
        <vertAlign val="superscript"/>
        <sz val="10"/>
        <rFont val="Arial"/>
        <family val="2"/>
      </rPr>
      <t>2</t>
    </r>
  </si>
  <si>
    <t>Orstkonstante k = f(z)</t>
  </si>
  <si>
    <t>Jährlichkeit z</t>
  </si>
  <si>
    <t>Jahre</t>
  </si>
  <si>
    <t>Anlagedaten:</t>
  </si>
  <si>
    <t>-</t>
  </si>
  <si>
    <t>min.</t>
  </si>
  <si>
    <t>Ergebnisse:</t>
  </si>
  <si>
    <r>
      <t>m</t>
    </r>
    <r>
      <rPr>
        <vertAlign val="superscript"/>
        <sz val="10"/>
        <rFont val="Arial"/>
        <family val="2"/>
      </rPr>
      <t>3</t>
    </r>
  </si>
  <si>
    <t>l/s</t>
  </si>
  <si>
    <t>Erforderliches Retentionsvolumen</t>
  </si>
  <si>
    <r>
      <t>Maximal anfallende Wassermenge Q</t>
    </r>
    <r>
      <rPr>
        <vertAlign val="subscript"/>
        <sz val="10"/>
        <rFont val="Arial"/>
        <family val="2"/>
      </rPr>
      <t>max</t>
    </r>
  </si>
  <si>
    <t>%</t>
  </si>
  <si>
    <r>
      <t xml:space="preserve">Gesamtabflussbeiwert Soll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</si>
  <si>
    <t>Dimensionierung Retentionsanlage</t>
  </si>
  <si>
    <t>Fixwert</t>
  </si>
  <si>
    <t>Berechnet: Ared,soll * k/((B+T)*60)</t>
  </si>
  <si>
    <t>Berechnet:</t>
  </si>
  <si>
    <r>
      <t>Zulässige Ablaufwassermenge Q</t>
    </r>
    <r>
      <rPr>
        <vertAlign val="subscript"/>
        <sz val="10"/>
        <rFont val="Arial"/>
        <family val="2"/>
      </rPr>
      <t>a,zul</t>
    </r>
    <r>
      <rPr>
        <sz val="10"/>
        <rFont val="Arial"/>
      </rPr>
      <t xml:space="preserve"> = f(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</rPr>
      <t>) = s</t>
    </r>
  </si>
  <si>
    <t>Berechneter Zufluss ins Retentionsbecken: Ared * k/((B+T)*60)</t>
  </si>
  <si>
    <t>Anteil an max. Regenmenge für 
Bemessung des Absetzbauwerks x</t>
  </si>
  <si>
    <t>Verbandsgemeinden</t>
  </si>
  <si>
    <t>Abflussbeiwerte</t>
  </si>
  <si>
    <t>Grundstück Nr.:</t>
  </si>
  <si>
    <t>Objektdaten:</t>
  </si>
  <si>
    <t>Flachdach Kies</t>
  </si>
  <si>
    <t>Flachdach Blech / Beton</t>
  </si>
  <si>
    <t>Chaussierung (Kies)</t>
  </si>
  <si>
    <t>Dächer</t>
  </si>
  <si>
    <t>Sickerasphalt</t>
  </si>
  <si>
    <r>
      <t>Maximal zulässige Abflussmenge [l/s]</t>
    </r>
    <r>
      <rPr>
        <sz val="12"/>
        <rFont val="Arial"/>
        <family val="2"/>
      </rPr>
      <t xml:space="preserve"> </t>
    </r>
  </si>
  <si>
    <t>in Abhängigkeit von Drosselöffnung und Druckhöhe</t>
  </si>
  <si>
    <t>Durchfluss-</t>
  </si>
  <si>
    <t>öffnung</t>
  </si>
  <si>
    <t>Druckhöhe</t>
  </si>
  <si>
    <t>h</t>
  </si>
  <si>
    <t>d</t>
  </si>
  <si>
    <t>[cm]</t>
  </si>
  <si>
    <t>20 cm</t>
  </si>
  <si>
    <t>50 cm</t>
  </si>
  <si>
    <t xml:space="preserve">100 cm </t>
  </si>
  <si>
    <t>150 cm</t>
  </si>
  <si>
    <t>h = Öffnung der Drosselblende gemäss Detailskizze</t>
  </si>
  <si>
    <t>d = Druckhöhe der Retentionsanlage (Differenz max. zul. Staukote - Auslaufkote)</t>
  </si>
  <si>
    <t>Systemskizze Drosselung</t>
  </si>
  <si>
    <t>ABW</t>
  </si>
  <si>
    <t>Nr.</t>
  </si>
  <si>
    <r>
      <t>Fläche A [m</t>
    </r>
    <r>
      <rPr>
        <vertAlign val="superscript"/>
        <sz val="11"/>
        <rFont val="Arial"/>
        <family val="2"/>
      </rPr>
      <t>2</t>
    </r>
    <r>
      <rPr>
        <sz val="11"/>
        <rFont val="Arial"/>
      </rPr>
      <t>]</t>
    </r>
  </si>
  <si>
    <r>
      <t>Red. Fläche A</t>
    </r>
    <r>
      <rPr>
        <vertAlign val="subscript"/>
        <sz val="11"/>
        <rFont val="Arial"/>
        <family val="2"/>
      </rPr>
      <t>red</t>
    </r>
    <r>
      <rPr>
        <sz val="11"/>
        <rFont val="Arial"/>
      </rPr>
      <t xml:space="preserve"> [m</t>
    </r>
    <r>
      <rPr>
        <vertAlign val="superscript"/>
        <sz val="11"/>
        <rFont val="Arial"/>
        <family val="2"/>
      </rPr>
      <t>2</t>
    </r>
    <r>
      <rPr>
        <sz val="11"/>
        <rFont val="Arial"/>
      </rPr>
      <t>]</t>
    </r>
  </si>
  <si>
    <r>
      <t>Zulässige Ablaufwassermenge Q</t>
    </r>
    <r>
      <rPr>
        <vertAlign val="subscript"/>
        <sz val="11"/>
        <rFont val="Arial"/>
        <family val="2"/>
      </rPr>
      <t>a,zul</t>
    </r>
    <r>
      <rPr>
        <sz val="11"/>
        <rFont val="Arial"/>
      </rPr>
      <t xml:space="preserve"> = f(</t>
    </r>
    <r>
      <rPr>
        <sz val="11"/>
        <rFont val="Symbol"/>
        <family val="1"/>
        <charset val="2"/>
      </rPr>
      <t>Y</t>
    </r>
    <r>
      <rPr>
        <vertAlign val="subscript"/>
        <sz val="11"/>
        <rFont val="Arial"/>
        <family val="2"/>
      </rPr>
      <t>zul</t>
    </r>
    <r>
      <rPr>
        <sz val="11"/>
        <rFont val="Arial"/>
      </rPr>
      <t>)</t>
    </r>
  </si>
  <si>
    <r>
      <t>Maximal anfallende Wassermenge Q</t>
    </r>
    <r>
      <rPr>
        <vertAlign val="subscript"/>
        <sz val="11"/>
        <rFont val="Arial"/>
        <family val="2"/>
      </rPr>
      <t>max</t>
    </r>
  </si>
  <si>
    <r>
      <t>m</t>
    </r>
    <r>
      <rPr>
        <b/>
        <vertAlign val="superscript"/>
        <sz val="11"/>
        <rFont val="Arial"/>
        <family val="2"/>
      </rPr>
      <t>3</t>
    </r>
  </si>
  <si>
    <t>Gemäss GEP: Je nach Gemeinde und Zone</t>
  </si>
  <si>
    <t>Eingabe in Dropdownfeld auf Frontseite</t>
  </si>
  <si>
    <r>
      <t xml:space="preserve">Abflussbeiwert </t>
    </r>
    <r>
      <rPr>
        <sz val="11"/>
        <rFont val="Symbol"/>
        <family val="1"/>
        <charset val="2"/>
      </rPr>
      <t>Y</t>
    </r>
    <r>
      <rPr>
        <sz val="11"/>
        <rFont val="Arial"/>
      </rPr>
      <t xml:space="preserve"> [-]</t>
    </r>
  </si>
  <si>
    <t>Bemerkungen</t>
  </si>
  <si>
    <r>
      <t xml:space="preserve">l/s </t>
    </r>
    <r>
      <rPr>
        <sz val="11"/>
        <rFont val="Arial"/>
        <family val="2"/>
      </rPr>
      <t>(= Drosselwert)</t>
    </r>
  </si>
  <si>
    <t>Schrägdach Blech, Eternit, Glas</t>
  </si>
  <si>
    <t>Schotterrasen</t>
  </si>
  <si>
    <t>Zeitbedarf um das Retentionsvolumen zu leeren</t>
  </si>
  <si>
    <t>Berechnet aus Volumen und Abflusswassermenge</t>
  </si>
  <si>
    <t>Zone</t>
  </si>
  <si>
    <t>Zone wählen</t>
  </si>
  <si>
    <t>Gemeinde Nr.</t>
  </si>
  <si>
    <t>Zone Nr.</t>
  </si>
  <si>
    <t>Zone:</t>
  </si>
  <si>
    <t>Zeitraum für Bestimmung max. Ablaufwassermenge T</t>
  </si>
  <si>
    <t>V 1.0</t>
  </si>
  <si>
    <t>Schrägdach Ziegel</t>
  </si>
  <si>
    <t>Plätze / Wege</t>
  </si>
  <si>
    <t>Asphaltbeläge / Beton</t>
  </si>
  <si>
    <t>Sickersteine</t>
  </si>
  <si>
    <t>Rasengittersteine</t>
  </si>
  <si>
    <r>
      <t xml:space="preserve">Flachdach begrünt </t>
    </r>
    <r>
      <rPr>
        <sz val="9"/>
        <rFont val="Arial"/>
        <family val="2"/>
      </rPr>
      <t>(Aufbaudicke kleiner 10 cm)</t>
    </r>
  </si>
  <si>
    <r>
      <t xml:space="preserve">Flachdach begrünt </t>
    </r>
    <r>
      <rPr>
        <sz val="9"/>
        <rFont val="Arial"/>
        <family val="2"/>
      </rPr>
      <t>(Aufbaudicke 10-25 cm)</t>
    </r>
  </si>
  <si>
    <r>
      <t xml:space="preserve">Flachdach begrünt </t>
    </r>
    <r>
      <rPr>
        <sz val="9"/>
        <rFont val="Arial"/>
        <family val="2"/>
      </rPr>
      <t>(Aufbaudicke grösser 25 cm)</t>
    </r>
  </si>
  <si>
    <r>
      <t xml:space="preserve">Plästerung / Betonverbundsteine </t>
    </r>
    <r>
      <rPr>
        <sz val="9"/>
        <rFont val="Arial"/>
        <family val="2"/>
      </rPr>
      <t>(geschlossene Fugen)</t>
    </r>
  </si>
  <si>
    <r>
      <t xml:space="preserve">Pflästerung / Betonverbundsteine </t>
    </r>
    <r>
      <rPr>
        <sz val="9"/>
        <rFont val="Arial"/>
        <family val="2"/>
      </rPr>
      <t>(Splittfugen, mind. 10%)</t>
    </r>
  </si>
  <si>
    <r>
      <t xml:space="preserve">Pflästerung / Betonverbundsteine </t>
    </r>
    <r>
      <rPr>
        <sz val="9"/>
        <rFont val="Arial"/>
        <family val="2"/>
      </rPr>
      <t>(Splittfugen, mind. 20%)</t>
    </r>
  </si>
  <si>
    <t>Wiesland / Garten</t>
  </si>
  <si>
    <t>Wiesland / Garten  (steil)</t>
  </si>
  <si>
    <t>Wiesland / Garten  (flach)</t>
  </si>
  <si>
    <r>
      <t xml:space="preserve">Total  </t>
    </r>
    <r>
      <rPr>
        <sz val="9"/>
        <rFont val="Arial"/>
        <family val="2"/>
      </rPr>
      <t>(muss Parzellenfläche entsprechen)</t>
    </r>
  </si>
  <si>
    <r>
      <t xml:space="preserve">Zulässiger Abflussbeiwert gemäss GEP </t>
    </r>
    <r>
      <rPr>
        <sz val="11"/>
        <rFont val="Symbol"/>
        <family val="1"/>
        <charset val="2"/>
      </rPr>
      <t>Y</t>
    </r>
    <r>
      <rPr>
        <vertAlign val="subscript"/>
        <sz val="11"/>
        <rFont val="Arial"/>
        <family val="2"/>
      </rPr>
      <t>zul, mod</t>
    </r>
  </si>
  <si>
    <t>Diverse</t>
  </si>
  <si>
    <t>Adresse Bauherrschaft:</t>
  </si>
  <si>
    <t>Bauherrschaft:</t>
  </si>
  <si>
    <t>Rahmenbedingungen:</t>
  </si>
  <si>
    <t xml:space="preserve"> - Bei rechnerischem Retentionsvolumen unter 0.5 m³ ist keine Retention erforderlich</t>
  </si>
  <si>
    <t xml:space="preserve"> - Retentionen sind nur zulässig, wo keine Versickerung möglich ist</t>
  </si>
  <si>
    <t>K Kernzone</t>
  </si>
  <si>
    <t>Dimensionierung von Retentionsanlagen  V 1.0</t>
  </si>
  <si>
    <t xml:space="preserve">
Gemeinde Gaiserwald</t>
  </si>
  <si>
    <t>W2a Wohnzone</t>
  </si>
  <si>
    <t>W2b Wohnzone</t>
  </si>
  <si>
    <t>W3 Wohnzone</t>
  </si>
  <si>
    <t>W4 Wohnzone</t>
  </si>
  <si>
    <t>WG2 Wohn-Gewerbezone</t>
  </si>
  <si>
    <t>WG3 Wohn-Gewerbezone</t>
  </si>
  <si>
    <t>WG4 Wohn-Gewerbezone</t>
  </si>
  <si>
    <t>GI Gewerbe-Industriezone</t>
  </si>
  <si>
    <t>D Dorfzone</t>
  </si>
  <si>
    <t>(Gemeinde kann in begründeten Fällen einen abweichenden zulässigen Abflussbeiwert festlegen.)</t>
  </si>
  <si>
    <t xml:space="preserve"> - Einsatz für Einzelobjekte auf Grundstücksflächen von A ≤ 1‘500 m²
   (Bei grösseren Parzellen ist Absprache mit Bauamt zwingend erforderlich.)</t>
  </si>
  <si>
    <t>Oe Zone für öffentliche Bauten und Anlagen</t>
  </si>
  <si>
    <t>gemäss Absprache mit Bauamt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</si>
</sst>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42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2"/>
      <name val="Arial"/>
    </font>
    <font>
      <sz val="11"/>
      <name val="Arial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"/>
      <name val="Symbol"/>
      <family val="1"/>
      <charset val="2"/>
    </font>
    <font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1" applyNumberFormat="0" applyAlignment="0" applyProtection="0"/>
    <xf numFmtId="0" fontId="12" fillId="11" borderId="2" applyNumberFormat="0" applyAlignment="0" applyProtection="0"/>
    <xf numFmtId="0" fontId="13" fillId="4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4" applyNumberFormat="0" applyFont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4" borderId="9" applyNumberFormat="0" applyAlignment="0" applyProtection="0"/>
  </cellStyleXfs>
  <cellXfs count="135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Fill="1" applyBorder="1" applyProtection="1">
      <protection hidden="1"/>
    </xf>
    <xf numFmtId="0" fontId="0" fillId="0" borderId="10" xfId="0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Protection="1">
      <protection hidden="1"/>
    </xf>
    <xf numFmtId="0" fontId="0" fillId="0" borderId="10" xfId="0" applyBorder="1" applyProtection="1">
      <protection hidden="1"/>
    </xf>
    <xf numFmtId="166" fontId="0" fillId="0" borderId="10" xfId="0" applyNumberFormat="1" applyFill="1" applyBorder="1" applyAlignment="1" applyProtection="1">
      <alignment vertical="center"/>
      <protection hidden="1"/>
    </xf>
    <xf numFmtId="4" fontId="0" fillId="0" borderId="10" xfId="0" applyNumberFormat="1" applyFill="1" applyBorder="1" applyProtection="1">
      <protection hidden="1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15" borderId="0" xfId="0" applyFill="1"/>
    <xf numFmtId="0" fontId="29" fillId="16" borderId="0" xfId="0" applyFont="1" applyFill="1" applyBorder="1" applyProtection="1"/>
    <xf numFmtId="0" fontId="29" fillId="16" borderId="15" xfId="0" applyFont="1" applyFill="1" applyBorder="1" applyAlignment="1" applyProtection="1">
      <alignment horizontal="center"/>
    </xf>
    <xf numFmtId="0" fontId="29" fillId="0" borderId="16" xfId="0" applyFont="1" applyBorder="1" applyAlignment="1" applyProtection="1">
      <alignment horizontal="center"/>
    </xf>
    <xf numFmtId="0" fontId="29" fillId="16" borderId="16" xfId="0" applyFont="1" applyFill="1" applyBorder="1" applyAlignment="1" applyProtection="1">
      <alignment horizontal="center"/>
    </xf>
    <xf numFmtId="0" fontId="29" fillId="17" borderId="16" xfId="0" applyFont="1" applyFill="1" applyBorder="1" applyAlignment="1" applyProtection="1">
      <alignment horizontal="center"/>
    </xf>
    <xf numFmtId="0" fontId="29" fillId="18" borderId="16" xfId="0" applyFont="1" applyFill="1" applyBorder="1" applyAlignment="1" applyProtection="1">
      <alignment horizontal="center"/>
    </xf>
    <xf numFmtId="0" fontId="29" fillId="16" borderId="10" xfId="0" applyFont="1" applyFill="1" applyBorder="1" applyAlignment="1" applyProtection="1">
      <alignment horizontal="center"/>
    </xf>
    <xf numFmtId="164" fontId="27" fillId="19" borderId="10" xfId="0" applyNumberFormat="1" applyFont="1" applyFill="1" applyBorder="1" applyAlignment="1" applyProtection="1">
      <alignment horizontal="center"/>
    </xf>
    <xf numFmtId="0" fontId="27" fillId="19" borderId="13" xfId="0" applyFont="1" applyFill="1" applyBorder="1" applyProtection="1"/>
    <xf numFmtId="0" fontId="29" fillId="19" borderId="0" xfId="0" applyFont="1" applyFill="1" applyBorder="1" applyProtection="1"/>
    <xf numFmtId="0" fontId="29" fillId="16" borderId="13" xfId="0" applyFont="1" applyFill="1" applyBorder="1" applyProtection="1"/>
    <xf numFmtId="0" fontId="29" fillId="0" borderId="0" xfId="0" applyFont="1" applyBorder="1" applyProtection="1"/>
    <xf numFmtId="0" fontId="8" fillId="16" borderId="0" xfId="0" applyFont="1" applyFill="1" applyBorder="1" applyProtection="1"/>
    <xf numFmtId="0" fontId="29" fillId="0" borderId="13" xfId="0" applyFont="1" applyBorder="1" applyProtection="1"/>
    <xf numFmtId="0" fontId="29" fillId="17" borderId="13" xfId="0" applyFont="1" applyFill="1" applyBorder="1" applyProtection="1"/>
    <xf numFmtId="0" fontId="29" fillId="17" borderId="0" xfId="0" applyFont="1" applyFill="1" applyBorder="1" applyProtection="1"/>
    <xf numFmtId="0" fontId="29" fillId="18" borderId="13" xfId="0" applyFont="1" applyFill="1" applyBorder="1" applyProtection="1"/>
    <xf numFmtId="0" fontId="0" fillId="0" borderId="17" xfId="0" applyBorder="1"/>
    <xf numFmtId="0" fontId="27" fillId="0" borderId="0" xfId="0" applyFont="1" applyFill="1" applyProtection="1"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29" fillId="0" borderId="0" xfId="0" applyFont="1" applyFill="1" applyProtection="1">
      <protection hidden="1"/>
    </xf>
    <xf numFmtId="0" fontId="29" fillId="15" borderId="0" xfId="0" applyFont="1" applyFill="1"/>
    <xf numFmtId="0" fontId="32" fillId="0" borderId="0" xfId="0" applyFont="1" applyFill="1" applyProtection="1">
      <protection hidden="1"/>
    </xf>
    <xf numFmtId="0" fontId="32" fillId="15" borderId="0" xfId="0" applyFont="1" applyFill="1"/>
    <xf numFmtId="0" fontId="33" fillId="0" borderId="0" xfId="0" applyFont="1" applyFill="1" applyProtection="1">
      <protection hidden="1"/>
    </xf>
    <xf numFmtId="0" fontId="33" fillId="15" borderId="0" xfId="0" applyFont="1" applyFill="1"/>
    <xf numFmtId="0" fontId="33" fillId="0" borderId="10" xfId="0" applyFont="1" applyFill="1" applyBorder="1" applyAlignment="1" applyProtection="1">
      <alignment vertical="center"/>
      <protection hidden="1"/>
    </xf>
    <xf numFmtId="165" fontId="33" fillId="0" borderId="10" xfId="0" applyNumberFormat="1" applyFont="1" applyFill="1" applyBorder="1" applyProtection="1">
      <protection hidden="1"/>
    </xf>
    <xf numFmtId="165" fontId="33" fillId="0" borderId="0" xfId="0" applyNumberFormat="1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2" fontId="34" fillId="0" borderId="0" xfId="0" applyNumberFormat="1" applyFont="1" applyFill="1" applyBorder="1" applyProtection="1">
      <protection hidden="1"/>
    </xf>
    <xf numFmtId="0" fontId="34" fillId="0" borderId="0" xfId="0" applyFont="1" applyFill="1" applyBorder="1" applyProtection="1">
      <protection hidden="1"/>
    </xf>
    <xf numFmtId="164" fontId="34" fillId="0" borderId="0" xfId="0" applyNumberFormat="1" applyFont="1" applyFill="1" applyBorder="1" applyProtection="1">
      <protection hidden="1"/>
    </xf>
    <xf numFmtId="0" fontId="33" fillId="0" borderId="12" xfId="0" applyFont="1" applyFill="1" applyBorder="1" applyAlignment="1" applyProtection="1">
      <alignment vertical="center"/>
      <protection hidden="1"/>
    </xf>
    <xf numFmtId="0" fontId="33" fillId="0" borderId="0" xfId="0" applyFont="1" applyFill="1" applyAlignment="1" applyProtection="1">
      <alignment vertical="center"/>
      <protection hidden="1"/>
    </xf>
    <xf numFmtId="0" fontId="33" fillId="15" borderId="0" xfId="0" applyFont="1" applyFill="1" applyAlignment="1">
      <alignment vertical="center"/>
    </xf>
    <xf numFmtId="0" fontId="33" fillId="0" borderId="18" xfId="0" applyFont="1" applyFill="1" applyBorder="1" applyAlignment="1" applyProtection="1">
      <alignment vertical="center"/>
      <protection hidden="1"/>
    </xf>
    <xf numFmtId="0" fontId="33" fillId="0" borderId="14" xfId="0" applyFont="1" applyFill="1" applyBorder="1" applyAlignment="1" applyProtection="1">
      <alignment vertical="center"/>
      <protection hidden="1"/>
    </xf>
    <xf numFmtId="0" fontId="33" fillId="0" borderId="10" xfId="0" applyFont="1" applyFill="1" applyBorder="1" applyAlignment="1" applyProtection="1">
      <alignment horizontal="center" vertical="center"/>
      <protection hidden="1"/>
    </xf>
    <xf numFmtId="2" fontId="33" fillId="0" borderId="0" xfId="0" applyNumberFormat="1" applyFont="1" applyFill="1" applyAlignment="1" applyProtection="1">
      <alignment horizontal="center"/>
      <protection hidden="1"/>
    </xf>
    <xf numFmtId="2" fontId="33" fillId="0" borderId="1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9" fillId="0" borderId="10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0" xfId="0" applyBorder="1" applyProtection="1">
      <protection locked="0" hidden="1"/>
    </xf>
    <xf numFmtId="0" fontId="0" fillId="0" borderId="0" xfId="0" applyProtection="1"/>
    <xf numFmtId="2" fontId="0" fillId="0" borderId="10" xfId="0" applyNumberFormat="1" applyFill="1" applyBorder="1" applyProtection="1"/>
    <xf numFmtId="0" fontId="28" fillId="0" borderId="0" xfId="0" applyFont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66" fontId="33" fillId="0" borderId="0" xfId="0" applyNumberFormat="1" applyFont="1" applyFill="1" applyAlignment="1" applyProtection="1">
      <alignment horizontal="center"/>
      <protection hidden="1"/>
    </xf>
    <xf numFmtId="0" fontId="29" fillId="18" borderId="16" xfId="0" applyFont="1" applyFill="1" applyBorder="1" applyProtection="1"/>
    <xf numFmtId="166" fontId="0" fillId="0" borderId="0" xfId="0" applyNumberFormat="1" applyProtection="1">
      <protection hidden="1"/>
    </xf>
    <xf numFmtId="166" fontId="0" fillId="0" borderId="0" xfId="0" applyNumberFormat="1" applyBorder="1" applyProtection="1">
      <protection hidden="1"/>
    </xf>
    <xf numFmtId="166" fontId="9" fillId="0" borderId="0" xfId="0" applyNumberFormat="1" applyFont="1" applyBorder="1" applyProtection="1">
      <protection hidden="1"/>
    </xf>
    <xf numFmtId="2" fontId="28" fillId="0" borderId="0" xfId="0" applyNumberFormat="1" applyFont="1" applyBorder="1" applyAlignment="1" applyProtection="1">
      <alignment horizontal="center"/>
      <protection hidden="1"/>
    </xf>
    <xf numFmtId="166" fontId="28" fillId="0" borderId="0" xfId="0" applyNumberFormat="1" applyFont="1" applyBorder="1" applyAlignment="1" applyProtection="1">
      <alignment horizontal="center"/>
      <protection hidden="1"/>
    </xf>
    <xf numFmtId="166" fontId="0" fillId="0" borderId="0" xfId="0" applyNumberFormat="1" applyBorder="1" applyAlignment="1" applyProtection="1">
      <alignment horizontal="center"/>
      <protection hidden="1"/>
    </xf>
    <xf numFmtId="2" fontId="0" fillId="0" borderId="10" xfId="0" applyNumberFormat="1" applyBorder="1" applyAlignment="1" applyProtection="1">
      <alignment horizontal="center"/>
      <protection hidden="1"/>
    </xf>
    <xf numFmtId="0" fontId="34" fillId="0" borderId="10" xfId="0" applyFont="1" applyFill="1" applyBorder="1" applyAlignment="1" applyProtection="1">
      <protection hidden="1"/>
    </xf>
    <xf numFmtId="0" fontId="33" fillId="0" borderId="10" xfId="0" applyFont="1" applyFill="1" applyBorder="1" applyAlignment="1" applyProtection="1">
      <alignment horizontal="center"/>
      <protection hidden="1"/>
    </xf>
    <xf numFmtId="0" fontId="33" fillId="0" borderId="0" xfId="0" applyFont="1" applyFill="1" applyAlignment="1" applyProtection="1">
      <protection hidden="1"/>
    </xf>
    <xf numFmtId="0" fontId="33" fillId="15" borderId="0" xfId="0" applyFont="1" applyFill="1" applyAlignment="1"/>
    <xf numFmtId="0" fontId="33" fillId="0" borderId="0" xfId="0" applyFont="1" applyFill="1" applyAlignment="1" applyProtection="1">
      <alignment horizontal="left"/>
      <protection hidden="1"/>
    </xf>
    <xf numFmtId="0" fontId="33" fillId="16" borderId="0" xfId="0" applyFont="1" applyFill="1"/>
    <xf numFmtId="2" fontId="33" fillId="20" borderId="10" xfId="0" applyNumberFormat="1" applyFont="1" applyFill="1" applyBorder="1" applyAlignment="1" applyProtection="1">
      <alignment horizontal="center"/>
      <protection locked="0"/>
    </xf>
    <xf numFmtId="0" fontId="33" fillId="20" borderId="19" xfId="0" applyFont="1" applyFill="1" applyBorder="1" applyAlignment="1" applyProtection="1">
      <alignment horizontal="left" vertical="center"/>
      <protection locked="0" hidden="1"/>
    </xf>
    <xf numFmtId="0" fontId="33" fillId="0" borderId="0" xfId="0" applyFont="1" applyFill="1" applyProtection="1">
      <protection locked="0" hidden="1"/>
    </xf>
    <xf numFmtId="0" fontId="33" fillId="0" borderId="10" xfId="0" applyFont="1" applyFill="1" applyBorder="1" applyProtection="1"/>
    <xf numFmtId="2" fontId="33" fillId="0" borderId="10" xfId="0" applyNumberFormat="1" applyFont="1" applyFill="1" applyBorder="1" applyAlignment="1" applyProtection="1">
      <alignment horizontal="center"/>
    </xf>
    <xf numFmtId="0" fontId="33" fillId="16" borderId="0" xfId="0" applyFont="1" applyFill="1" applyProtection="1"/>
    <xf numFmtId="0" fontId="33" fillId="0" borderId="0" xfId="0" applyFont="1" applyFill="1" applyProtection="1"/>
    <xf numFmtId="0" fontId="33" fillId="20" borderId="10" xfId="0" applyFont="1" applyFill="1" applyBorder="1" applyProtection="1">
      <protection locked="0"/>
    </xf>
    <xf numFmtId="0" fontId="33" fillId="20" borderId="20" xfId="0" applyFont="1" applyFill="1" applyBorder="1" applyAlignment="1" applyProtection="1">
      <alignment horizontal="left" vertical="center"/>
      <protection locked="0" hidden="1"/>
    </xf>
    <xf numFmtId="0" fontId="33" fillId="20" borderId="18" xfId="0" applyFont="1" applyFill="1" applyBorder="1" applyAlignment="1" applyProtection="1">
      <alignment horizontal="left" vertical="center"/>
      <protection locked="0" hidden="1"/>
    </xf>
    <xf numFmtId="0" fontId="0" fillId="15" borderId="0" xfId="0" applyFill="1" applyBorder="1"/>
    <xf numFmtId="1" fontId="33" fillId="20" borderId="10" xfId="0" applyNumberFormat="1" applyFont="1" applyFill="1" applyBorder="1" applyAlignment="1" applyProtection="1">
      <alignment horizontal="center" vertical="center"/>
      <protection locked="0" hidden="1"/>
    </xf>
    <xf numFmtId="1" fontId="33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16" borderId="0" xfId="0" applyFill="1" applyBorder="1"/>
    <xf numFmtId="0" fontId="0" fillId="16" borderId="0" xfId="0" applyFill="1"/>
    <xf numFmtId="0" fontId="29" fillId="16" borderId="0" xfId="0" applyFont="1" applyFill="1"/>
    <xf numFmtId="0" fontId="32" fillId="16" borderId="0" xfId="0" applyFont="1" applyFill="1"/>
    <xf numFmtId="0" fontId="33" fillId="16" borderId="0" xfId="0" applyFont="1" applyFill="1" applyAlignment="1">
      <alignment vertical="center"/>
    </xf>
    <xf numFmtId="0" fontId="33" fillId="16" borderId="0" xfId="0" applyFont="1" applyFill="1" applyAlignment="1"/>
    <xf numFmtId="0" fontId="0" fillId="16" borderId="0" xfId="0" applyFill="1" applyAlignment="1">
      <alignment horizontal="left" vertical="center" indent="1"/>
    </xf>
    <xf numFmtId="0" fontId="27" fillId="0" borderId="23" xfId="0" applyFont="1" applyFill="1" applyBorder="1" applyAlignment="1" applyProtection="1">
      <alignment horizontal="left" vertical="center" indent="1"/>
      <protection hidden="1"/>
    </xf>
    <xf numFmtId="0" fontId="41" fillId="16" borderId="24" xfId="0" applyFont="1" applyFill="1" applyBorder="1" applyAlignment="1">
      <alignment horizontal="left" vertical="center" indent="1"/>
    </xf>
    <xf numFmtId="0" fontId="41" fillId="16" borderId="25" xfId="0" applyFont="1" applyFill="1" applyBorder="1" applyAlignment="1">
      <alignment horizontal="left" vertical="center" indent="1"/>
    </xf>
    <xf numFmtId="0" fontId="0" fillId="15" borderId="0" xfId="0" applyFill="1" applyAlignment="1">
      <alignment horizontal="left" vertical="center" indent="1"/>
    </xf>
    <xf numFmtId="0" fontId="28" fillId="0" borderId="26" xfId="0" applyFont="1" applyBorder="1" applyAlignment="1">
      <alignment horizontal="left" vertical="center" indent="1"/>
    </xf>
    <xf numFmtId="0" fontId="8" fillId="16" borderId="27" xfId="0" applyFont="1" applyFill="1" applyBorder="1" applyAlignment="1">
      <alignment horizontal="left" vertical="center" indent="1"/>
    </xf>
    <xf numFmtId="0" fontId="8" fillId="16" borderId="28" xfId="0" applyFont="1" applyFill="1" applyBorder="1" applyAlignment="1">
      <alignment horizontal="left" vertical="center" indent="1"/>
    </xf>
    <xf numFmtId="0" fontId="41" fillId="16" borderId="0" xfId="0" applyFont="1" applyFill="1" applyBorder="1" applyAlignment="1">
      <alignment horizontal="left" vertical="center" indent="1"/>
    </xf>
    <xf numFmtId="0" fontId="41" fillId="16" borderId="21" xfId="0" applyFont="1" applyFill="1" applyBorder="1" applyAlignment="1">
      <alignment horizontal="left" vertical="center" indent="1"/>
    </xf>
    <xf numFmtId="0" fontId="28" fillId="0" borderId="22" xfId="0" applyFont="1" applyFill="1" applyBorder="1" applyAlignment="1" applyProtection="1">
      <alignment horizontal="left" vertical="center" indent="1"/>
      <protection hidden="1"/>
    </xf>
    <xf numFmtId="0" fontId="40" fillId="0" borderId="0" xfId="0" applyFont="1" applyFill="1" applyBorder="1" applyAlignment="1" applyProtection="1">
      <alignment horizontal="right" indent="12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9" fillId="21" borderId="0" xfId="0" applyFont="1" applyFill="1"/>
    <xf numFmtId="0" fontId="40" fillId="21" borderId="0" xfId="0" applyFont="1" applyFill="1" applyBorder="1" applyAlignment="1" applyProtection="1">
      <alignment horizontal="right" vertical="center"/>
      <protection hidden="1"/>
    </xf>
    <xf numFmtId="0" fontId="0" fillId="21" borderId="0" xfId="0" applyFill="1"/>
    <xf numFmtId="0" fontId="39" fillId="0" borderId="0" xfId="0" applyFont="1" applyFill="1" applyProtection="1">
      <protection hidden="1"/>
    </xf>
    <xf numFmtId="0" fontId="8" fillId="0" borderId="10" xfId="0" applyFont="1" applyBorder="1" applyProtection="1">
      <protection hidden="1"/>
    </xf>
    <xf numFmtId="2" fontId="8" fillId="0" borderId="10" xfId="0" applyNumberFormat="1" applyFont="1" applyBorder="1" applyAlignment="1" applyProtection="1">
      <alignment horizontal="left"/>
      <protection hidden="1"/>
    </xf>
    <xf numFmtId="0" fontId="28" fillId="0" borderId="22" xfId="0" applyFont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0" borderId="21" xfId="0" applyBorder="1" applyAlignment="1">
      <alignment horizontal="left" wrapText="1" indent="1"/>
    </xf>
    <xf numFmtId="0" fontId="40" fillId="0" borderId="0" xfId="0" applyFont="1" applyFill="1" applyBorder="1" applyAlignment="1" applyProtection="1">
      <alignment horizontal="right" vertical="top" wrapText="1"/>
      <protection hidden="1"/>
    </xf>
    <xf numFmtId="0" fontId="33" fillId="0" borderId="0" xfId="0" applyFont="1" applyFill="1" applyAlignment="1" applyProtection="1">
      <alignment horizontal="center"/>
      <protection hidden="1"/>
    </xf>
    <xf numFmtId="0" fontId="33" fillId="20" borderId="10" xfId="0" applyFont="1" applyFill="1" applyBorder="1" applyAlignment="1" applyProtection="1">
      <alignment horizontal="left" vertical="center"/>
      <protection locked="0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FF"/>
      <rgbColor rgb="00FF0000"/>
      <rgbColor rgb="0033CC33"/>
      <rgbColor rgb="00FFFF00"/>
      <rgbColor rgb="0033CCFF"/>
      <rgbColor rgb="00FF7C80"/>
      <rgbColor rgb="0066FF33"/>
      <rgbColor rgb="00FFFFC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fmlaLink="Berechnung!$B$17" fmlaRange="Berechnung!$K$11:$K$24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19050</xdr:rowOff>
        </xdr:from>
        <xdr:to>
          <xdr:col>4</xdr:col>
          <xdr:colOff>1476375</xdr:colOff>
          <xdr:row>5</xdr:row>
          <xdr:rowOff>238125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28575</xdr:colOff>
      <xdr:row>0</xdr:row>
      <xdr:rowOff>47625</xdr:rowOff>
    </xdr:from>
    <xdr:to>
      <xdr:col>2</xdr:col>
      <xdr:colOff>266700</xdr:colOff>
      <xdr:row>1</xdr:row>
      <xdr:rowOff>66675</xdr:rowOff>
    </xdr:to>
    <xdr:pic>
      <xdr:nvPicPr>
        <xdr:cNvPr id="10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04"/>
        <a:stretch>
          <a:fillRect/>
        </a:stretch>
      </xdr:blipFill>
      <xdr:spPr bwMode="auto">
        <a:xfrm>
          <a:off x="200025" y="47625"/>
          <a:ext cx="3800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0</xdr:rowOff>
    </xdr:from>
    <xdr:to>
      <xdr:col>6</xdr:col>
      <xdr:colOff>466725</xdr:colOff>
      <xdr:row>38</xdr:row>
      <xdr:rowOff>0</xdr:rowOff>
    </xdr:to>
    <xdr:pic>
      <xdr:nvPicPr>
        <xdr:cNvPr id="4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3875"/>
          <a:ext cx="5772150" cy="582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104775</xdr:rowOff>
    </xdr:from>
    <xdr:to>
      <xdr:col>7</xdr:col>
      <xdr:colOff>457200</xdr:colOff>
      <xdr:row>25</xdr:row>
      <xdr:rowOff>152400</xdr:rowOff>
    </xdr:to>
    <xdr:pic>
      <xdr:nvPicPr>
        <xdr:cNvPr id="2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4362450"/>
          <a:ext cx="2743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89310</xdr:rowOff>
    </xdr:from>
    <xdr:to>
      <xdr:col>8</xdr:col>
      <xdr:colOff>9525</xdr:colOff>
      <xdr:row>58</xdr:row>
      <xdr:rowOff>47626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93" t="7481" r="7441" b="6061"/>
        <a:stretch/>
      </xdr:blipFill>
      <xdr:spPr>
        <a:xfrm>
          <a:off x="0" y="251235"/>
          <a:ext cx="6105525" cy="9188041"/>
        </a:xfrm>
        <a:prstGeom prst="rect">
          <a:avLst/>
        </a:prstGeom>
      </xdr:spPr>
    </xdr:pic>
    <xdr:clientData/>
  </xdr:twoCellAnchor>
  <xdr:twoCellAnchor>
    <xdr:from>
      <xdr:col>5</xdr:col>
      <xdr:colOff>242292</xdr:colOff>
      <xdr:row>23</xdr:row>
      <xdr:rowOff>101882</xdr:rowOff>
    </xdr:from>
    <xdr:to>
      <xdr:col>6</xdr:col>
      <xdr:colOff>40398</xdr:colOff>
      <xdr:row>24</xdr:row>
      <xdr:rowOff>37019</xdr:rowOff>
    </xdr:to>
    <xdr:sp macro="" textlink="">
      <xdr:nvSpPr>
        <xdr:cNvPr id="3" name="Ellipse 2"/>
        <xdr:cNvSpPr/>
      </xdr:nvSpPr>
      <xdr:spPr>
        <a:xfrm rot="21149671">
          <a:off x="4052292" y="3826157"/>
          <a:ext cx="560106" cy="97062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581025</xdr:colOff>
      <xdr:row>24</xdr:row>
      <xdr:rowOff>57150</xdr:rowOff>
    </xdr:from>
    <xdr:to>
      <xdr:col>5</xdr:col>
      <xdr:colOff>695325</xdr:colOff>
      <xdr:row>26</xdr:row>
      <xdr:rowOff>66675</xdr:rowOff>
    </xdr:to>
    <xdr:cxnSp macro="">
      <xdr:nvCxnSpPr>
        <xdr:cNvPr id="5" name="Gerade Verbindung mit Pfeil 4"/>
        <xdr:cNvCxnSpPr/>
      </xdr:nvCxnSpPr>
      <xdr:spPr>
        <a:xfrm flipH="1" flipV="1">
          <a:off x="4391025" y="3943350"/>
          <a:ext cx="114300" cy="333375"/>
        </a:xfrm>
        <a:prstGeom prst="straightConnector1">
          <a:avLst/>
        </a:prstGeom>
        <a:ln w="2222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F62"/>
  <sheetViews>
    <sheetView showGridLines="0" tabSelected="1" zoomScaleNormal="100" zoomScaleSheetLayoutView="100" workbookViewId="0">
      <selection activeCell="C8" sqref="C8:E8"/>
    </sheetView>
  </sheetViews>
  <sheetFormatPr baseColWidth="10" defaultRowHeight="12.75" x14ac:dyDescent="0.2"/>
  <cols>
    <col min="1" max="1" width="2.5703125" style="19" customWidth="1"/>
    <col min="2" max="2" width="53.42578125" style="19" customWidth="1"/>
    <col min="3" max="3" width="14.5703125" style="19" customWidth="1"/>
    <col min="4" max="4" width="19.28515625" style="19" bestFit="1" customWidth="1"/>
    <col min="5" max="5" width="22.42578125" style="19" customWidth="1"/>
    <col min="6" max="6" width="2.5703125" style="19" customWidth="1"/>
    <col min="7" max="16384" width="11.42578125" style="19"/>
  </cols>
  <sheetData>
    <row r="1" spans="1:6" s="98" customFormat="1" ht="56.25" customHeight="1" x14ac:dyDescent="0.3">
      <c r="A1" s="101"/>
      <c r="B1" s="101"/>
      <c r="C1" s="118"/>
      <c r="D1" s="129" t="s">
        <v>97</v>
      </c>
      <c r="E1" s="129"/>
      <c r="F1" s="3"/>
    </row>
    <row r="2" spans="1:6" ht="45" customHeight="1" x14ac:dyDescent="0.3">
      <c r="A2" s="102"/>
      <c r="B2" s="119"/>
      <c r="C2" s="119"/>
      <c r="D2" s="119"/>
      <c r="E2" s="121" t="s">
        <v>96</v>
      </c>
      <c r="F2" s="3"/>
    </row>
    <row r="3" spans="1:6" s="41" customFormat="1" ht="15.75" x14ac:dyDescent="0.25">
      <c r="A3" s="103"/>
      <c r="B3" s="38" t="s">
        <v>29</v>
      </c>
      <c r="C3" s="39"/>
      <c r="D3" s="39"/>
      <c r="E3" s="120"/>
      <c r="F3" s="40"/>
    </row>
    <row r="4" spans="1:6" s="43" customFormat="1" ht="14.25" customHeight="1" x14ac:dyDescent="0.2">
      <c r="A4" s="104"/>
      <c r="B4" s="42"/>
      <c r="C4" s="42"/>
      <c r="D4" s="42"/>
      <c r="E4" s="42"/>
      <c r="F4" s="42"/>
    </row>
    <row r="5" spans="1:6" s="55" customFormat="1" ht="20.100000000000001" customHeight="1" x14ac:dyDescent="0.2">
      <c r="A5" s="105"/>
      <c r="B5" s="53" t="s">
        <v>1</v>
      </c>
      <c r="C5" s="131"/>
      <c r="D5" s="131"/>
      <c r="E5" s="131"/>
      <c r="F5" s="54"/>
    </row>
    <row r="6" spans="1:6" s="55" customFormat="1" ht="20.100000000000001" customHeight="1" x14ac:dyDescent="0.2">
      <c r="A6" s="105"/>
      <c r="B6" s="53" t="s">
        <v>70</v>
      </c>
      <c r="C6" s="89" t="str">
        <f ca="1">OFFSET(Berechnung!K10,Berechnung!B17,0)</f>
        <v>W2a Wohnzone</v>
      </c>
      <c r="D6" s="96"/>
      <c r="E6" s="97"/>
      <c r="F6" s="54"/>
    </row>
    <row r="7" spans="1:6" s="55" customFormat="1" ht="20.100000000000001" customHeight="1" x14ac:dyDescent="0.2">
      <c r="A7" s="105"/>
      <c r="B7" s="56" t="s">
        <v>28</v>
      </c>
      <c r="C7" s="131"/>
      <c r="D7" s="131"/>
      <c r="E7" s="131"/>
      <c r="F7" s="54"/>
    </row>
    <row r="8" spans="1:6" s="55" customFormat="1" ht="20.100000000000001" customHeight="1" x14ac:dyDescent="0.2">
      <c r="A8" s="105"/>
      <c r="B8" s="56" t="s">
        <v>91</v>
      </c>
      <c r="C8" s="131"/>
      <c r="D8" s="131"/>
      <c r="E8" s="131"/>
      <c r="F8" s="54"/>
    </row>
    <row r="9" spans="1:6" s="55" customFormat="1" ht="20.100000000000001" customHeight="1" x14ac:dyDescent="0.2">
      <c r="A9" s="105"/>
      <c r="B9" s="57" t="s">
        <v>90</v>
      </c>
      <c r="C9" s="131"/>
      <c r="D9" s="131"/>
      <c r="E9" s="131"/>
      <c r="F9" s="54"/>
    </row>
    <row r="10" spans="1:6" s="45" customFormat="1" ht="14.25" x14ac:dyDescent="0.2">
      <c r="A10" s="87"/>
      <c r="B10" s="44"/>
      <c r="C10" s="130"/>
      <c r="D10" s="130"/>
      <c r="E10" s="130"/>
      <c r="F10" s="44"/>
    </row>
    <row r="11" spans="1:6" s="45" customFormat="1" ht="14.25" x14ac:dyDescent="0.2">
      <c r="A11" s="87"/>
      <c r="B11" s="44"/>
      <c r="C11" s="44"/>
      <c r="D11" s="44"/>
      <c r="E11" s="44"/>
      <c r="F11" s="44"/>
    </row>
    <row r="12" spans="1:6" s="45" customFormat="1" ht="15.75" x14ac:dyDescent="0.25">
      <c r="A12" s="87"/>
      <c r="B12" s="38" t="s">
        <v>3</v>
      </c>
      <c r="C12" s="44"/>
      <c r="D12" s="44"/>
      <c r="E12" s="44"/>
      <c r="F12" s="44"/>
    </row>
    <row r="13" spans="1:6" s="45" customFormat="1" ht="14.25" x14ac:dyDescent="0.2">
      <c r="A13" s="87"/>
      <c r="B13" s="44"/>
      <c r="C13" s="44"/>
      <c r="D13" s="44"/>
      <c r="E13" s="44"/>
      <c r="F13" s="44"/>
    </row>
    <row r="14" spans="1:6" s="45" customFormat="1" ht="21" customHeight="1" x14ac:dyDescent="0.2">
      <c r="A14" s="87"/>
      <c r="B14" s="46" t="s">
        <v>0</v>
      </c>
      <c r="C14" s="58" t="s">
        <v>52</v>
      </c>
      <c r="D14" s="58" t="s">
        <v>59</v>
      </c>
      <c r="E14" s="58" t="s">
        <v>53</v>
      </c>
      <c r="F14" s="44"/>
    </row>
    <row r="15" spans="1:6" s="85" customFormat="1" ht="21" customHeight="1" x14ac:dyDescent="0.25">
      <c r="A15" s="106"/>
      <c r="B15" s="82" t="s">
        <v>33</v>
      </c>
      <c r="C15" s="83"/>
      <c r="D15" s="83"/>
      <c r="E15" s="83"/>
      <c r="F15" s="84"/>
    </row>
    <row r="16" spans="1:6" s="45" customFormat="1" ht="14.25" customHeight="1" x14ac:dyDescent="0.2">
      <c r="A16" s="87"/>
      <c r="B16" s="46" t="s">
        <v>62</v>
      </c>
      <c r="C16" s="99"/>
      <c r="D16" s="58">
        <v>0.95</v>
      </c>
      <c r="E16" s="47" t="str">
        <f>IF(C16&lt;&gt;"",D16*C16,"")</f>
        <v/>
      </c>
      <c r="F16" s="44"/>
    </row>
    <row r="17" spans="1:6" s="45" customFormat="1" ht="14.25" customHeight="1" x14ac:dyDescent="0.2">
      <c r="A17" s="87"/>
      <c r="B17" s="46" t="s">
        <v>73</v>
      </c>
      <c r="C17" s="99"/>
      <c r="D17" s="58">
        <v>0.9</v>
      </c>
      <c r="E17" s="47" t="str">
        <f t="shared" ref="E17:E23" si="0">IF(C17&lt;&gt;"",D17*C17,"")</f>
        <v/>
      </c>
      <c r="F17" s="44"/>
    </row>
    <row r="18" spans="1:6" s="45" customFormat="1" ht="14.25" customHeight="1" x14ac:dyDescent="0.2">
      <c r="A18" s="87"/>
      <c r="B18" s="46" t="s">
        <v>78</v>
      </c>
      <c r="C18" s="99"/>
      <c r="D18" s="58">
        <v>0.7</v>
      </c>
      <c r="E18" s="47" t="str">
        <f t="shared" si="0"/>
        <v/>
      </c>
      <c r="F18" s="44"/>
    </row>
    <row r="19" spans="1:6" s="45" customFormat="1" ht="14.25" customHeight="1" x14ac:dyDescent="0.2">
      <c r="A19" s="87"/>
      <c r="B19" s="46" t="s">
        <v>79</v>
      </c>
      <c r="C19" s="99"/>
      <c r="D19" s="58">
        <v>0.4</v>
      </c>
      <c r="E19" s="47" t="str">
        <f t="shared" si="0"/>
        <v/>
      </c>
      <c r="F19" s="44"/>
    </row>
    <row r="20" spans="1:6" s="45" customFormat="1" ht="14.25" customHeight="1" x14ac:dyDescent="0.2">
      <c r="A20" s="87"/>
      <c r="B20" s="46" t="s">
        <v>80</v>
      </c>
      <c r="C20" s="99"/>
      <c r="D20" s="58">
        <v>0.2</v>
      </c>
      <c r="E20" s="47" t="str">
        <f t="shared" si="0"/>
        <v/>
      </c>
      <c r="F20" s="44"/>
    </row>
    <row r="21" spans="1:6" s="45" customFormat="1" ht="14.25" customHeight="1" x14ac:dyDescent="0.2">
      <c r="A21" s="87"/>
      <c r="B21" s="46" t="s">
        <v>30</v>
      </c>
      <c r="C21" s="99"/>
      <c r="D21" s="58">
        <v>0.65</v>
      </c>
      <c r="E21" s="47" t="str">
        <f>IF(C21&lt;&gt;"",D21*C21,"")</f>
        <v/>
      </c>
      <c r="F21" s="44"/>
    </row>
    <row r="22" spans="1:6" s="45" customFormat="1" ht="14.25" customHeight="1" x14ac:dyDescent="0.2">
      <c r="A22" s="87"/>
      <c r="B22" s="46" t="s">
        <v>31</v>
      </c>
      <c r="C22" s="99"/>
      <c r="D22" s="58">
        <v>0.8</v>
      </c>
      <c r="E22" s="47" t="str">
        <f t="shared" si="0"/>
        <v/>
      </c>
      <c r="F22" s="44"/>
    </row>
    <row r="23" spans="1:6" s="45" customFormat="1" ht="21" customHeight="1" x14ac:dyDescent="0.25">
      <c r="A23" s="87"/>
      <c r="B23" s="82" t="s">
        <v>74</v>
      </c>
      <c r="C23" s="100"/>
      <c r="D23" s="58"/>
      <c r="E23" s="47" t="str">
        <f t="shared" si="0"/>
        <v/>
      </c>
      <c r="F23" s="44"/>
    </row>
    <row r="24" spans="1:6" s="45" customFormat="1" ht="14.25" customHeight="1" x14ac:dyDescent="0.2">
      <c r="A24" s="87"/>
      <c r="B24" s="91" t="s">
        <v>75</v>
      </c>
      <c r="C24" s="99"/>
      <c r="D24" s="92">
        <v>0.9</v>
      </c>
      <c r="E24" s="47" t="str">
        <f>IF(C24&lt;&gt;"",D24*C24,"")</f>
        <v/>
      </c>
      <c r="F24" s="44"/>
    </row>
    <row r="25" spans="1:6" s="45" customFormat="1" ht="14.25" customHeight="1" x14ac:dyDescent="0.2">
      <c r="A25" s="87"/>
      <c r="B25" s="91" t="s">
        <v>34</v>
      </c>
      <c r="C25" s="99"/>
      <c r="D25" s="92">
        <v>0.6</v>
      </c>
      <c r="E25" s="47" t="str">
        <f t="shared" ref="E25:E33" si="1">IF(C25&lt;&gt;"",D25*C25,"")</f>
        <v/>
      </c>
      <c r="F25" s="44"/>
    </row>
    <row r="26" spans="1:6" s="45" customFormat="1" ht="14.25" customHeight="1" x14ac:dyDescent="0.2">
      <c r="A26" s="87"/>
      <c r="B26" s="91" t="s">
        <v>81</v>
      </c>
      <c r="C26" s="99"/>
      <c r="D26" s="92">
        <v>0.8</v>
      </c>
      <c r="E26" s="47" t="str">
        <f>IF(C26&lt;&gt;"",D26*C26,"")</f>
        <v/>
      </c>
      <c r="F26" s="44"/>
    </row>
    <row r="27" spans="1:6" s="45" customFormat="1" ht="14.25" customHeight="1" x14ac:dyDescent="0.2">
      <c r="A27" s="87"/>
      <c r="B27" s="91" t="s">
        <v>82</v>
      </c>
      <c r="C27" s="99"/>
      <c r="D27" s="92">
        <v>0.5</v>
      </c>
      <c r="E27" s="47" t="str">
        <f t="shared" si="1"/>
        <v/>
      </c>
      <c r="F27" s="44"/>
    </row>
    <row r="28" spans="1:6" s="45" customFormat="1" ht="14.25" customHeight="1" x14ac:dyDescent="0.2">
      <c r="A28" s="87"/>
      <c r="B28" s="91" t="s">
        <v>83</v>
      </c>
      <c r="C28" s="99"/>
      <c r="D28" s="92">
        <v>0.3</v>
      </c>
      <c r="E28" s="47" t="str">
        <f t="shared" si="1"/>
        <v/>
      </c>
      <c r="F28" s="44"/>
    </row>
    <row r="29" spans="1:6" s="45" customFormat="1" ht="14.25" customHeight="1" x14ac:dyDescent="0.2">
      <c r="A29" s="87"/>
      <c r="B29" s="91" t="s">
        <v>76</v>
      </c>
      <c r="C29" s="99"/>
      <c r="D29" s="92">
        <v>0.3</v>
      </c>
      <c r="E29" s="47" t="str">
        <f t="shared" si="1"/>
        <v/>
      </c>
      <c r="F29" s="44"/>
    </row>
    <row r="30" spans="1:6" s="45" customFormat="1" ht="14.25" customHeight="1" x14ac:dyDescent="0.2">
      <c r="A30" s="87"/>
      <c r="B30" s="91" t="s">
        <v>77</v>
      </c>
      <c r="C30" s="99"/>
      <c r="D30" s="92">
        <v>0.3</v>
      </c>
      <c r="E30" s="47" t="str">
        <f t="shared" si="1"/>
        <v/>
      </c>
      <c r="F30" s="44"/>
    </row>
    <row r="31" spans="1:6" s="45" customFormat="1" ht="14.25" customHeight="1" x14ac:dyDescent="0.2">
      <c r="A31" s="87"/>
      <c r="B31" s="91" t="s">
        <v>32</v>
      </c>
      <c r="C31" s="99"/>
      <c r="D31" s="92">
        <v>0.6</v>
      </c>
      <c r="E31" s="47" t="str">
        <f>IF(C31&lt;&gt;"",D31*C31,"")</f>
        <v/>
      </c>
      <c r="F31" s="44"/>
    </row>
    <row r="32" spans="1:6" s="45" customFormat="1" ht="14.25" customHeight="1" x14ac:dyDescent="0.2">
      <c r="A32" s="87"/>
      <c r="B32" s="91" t="s">
        <v>63</v>
      </c>
      <c r="C32" s="99"/>
      <c r="D32" s="92">
        <v>0.3</v>
      </c>
      <c r="E32" s="47" t="str">
        <f t="shared" si="1"/>
        <v/>
      </c>
      <c r="F32" s="44"/>
    </row>
    <row r="33" spans="1:6" s="45" customFormat="1" ht="21" customHeight="1" x14ac:dyDescent="0.25">
      <c r="A33" s="87"/>
      <c r="B33" s="82" t="s">
        <v>84</v>
      </c>
      <c r="C33" s="100"/>
      <c r="D33" s="58"/>
      <c r="E33" s="47" t="str">
        <f t="shared" si="1"/>
        <v/>
      </c>
      <c r="F33" s="44"/>
    </row>
    <row r="34" spans="1:6" s="45" customFormat="1" ht="14.25" customHeight="1" x14ac:dyDescent="0.2">
      <c r="A34" s="87"/>
      <c r="B34" s="91" t="s">
        <v>86</v>
      </c>
      <c r="C34" s="99"/>
      <c r="D34" s="92">
        <v>0.05</v>
      </c>
      <c r="E34" s="47" t="str">
        <f>IF(C34&lt;&gt;"",D34*C34,"")</f>
        <v/>
      </c>
      <c r="F34" s="44"/>
    </row>
    <row r="35" spans="1:6" s="45" customFormat="1" ht="14.25" customHeight="1" x14ac:dyDescent="0.2">
      <c r="A35" s="87"/>
      <c r="B35" s="91" t="s">
        <v>85</v>
      </c>
      <c r="C35" s="99"/>
      <c r="D35" s="92">
        <v>0.15</v>
      </c>
      <c r="E35" s="47" t="str">
        <f>IF(C35&lt;&gt;"",D35*C35,"")</f>
        <v/>
      </c>
      <c r="F35" s="44"/>
    </row>
    <row r="36" spans="1:6" s="45" customFormat="1" ht="21" customHeight="1" x14ac:dyDescent="0.25">
      <c r="A36" s="87"/>
      <c r="B36" s="82" t="s">
        <v>89</v>
      </c>
      <c r="C36" s="100"/>
      <c r="D36" s="58"/>
      <c r="E36" s="47" t="str">
        <f>IF(C36&lt;&gt;"",D36*C36,"")</f>
        <v/>
      </c>
      <c r="F36" s="44"/>
    </row>
    <row r="37" spans="1:6" s="45" customFormat="1" ht="14.25" customHeight="1" x14ac:dyDescent="0.2">
      <c r="A37" s="87"/>
      <c r="B37" s="95"/>
      <c r="C37" s="99"/>
      <c r="D37" s="88"/>
      <c r="E37" s="47" t="str">
        <f>IF(C37&lt;&gt;"",D37*C37,"")</f>
        <v/>
      </c>
      <c r="F37" s="90"/>
    </row>
    <row r="38" spans="1:6" s="45" customFormat="1" ht="14.25" customHeight="1" x14ac:dyDescent="0.2">
      <c r="A38" s="87"/>
      <c r="B38" s="95"/>
      <c r="C38" s="99"/>
      <c r="D38" s="88"/>
      <c r="E38" s="47" t="str">
        <f>IF(C38&lt;&gt;"",D38*C38,"")</f>
        <v/>
      </c>
      <c r="F38" s="90"/>
    </row>
    <row r="39" spans="1:6" s="45" customFormat="1" ht="14.25" x14ac:dyDescent="0.2">
      <c r="A39" s="87"/>
      <c r="B39" s="44"/>
      <c r="C39" s="48"/>
      <c r="D39" s="59"/>
      <c r="E39" s="48"/>
      <c r="F39" s="44"/>
    </row>
    <row r="40" spans="1:6" s="45" customFormat="1" ht="14.25" x14ac:dyDescent="0.2">
      <c r="A40" s="87"/>
      <c r="B40" s="44" t="s">
        <v>87</v>
      </c>
      <c r="C40" s="47" t="str">
        <f>IF(SUM(C16:C38)&lt;&gt;0,SUM(C16:C38),"")</f>
        <v/>
      </c>
      <c r="D40" s="60" t="str">
        <f>IF(E40&lt;&gt;"",E40/C40,"")</f>
        <v/>
      </c>
      <c r="E40" s="47" t="str">
        <f>IF(SUM(E16:E38)&lt;&gt;0,SUM(E16:E38),"")</f>
        <v/>
      </c>
      <c r="F40" s="44"/>
    </row>
    <row r="41" spans="1:6" s="45" customFormat="1" ht="18.75" x14ac:dyDescent="0.35">
      <c r="A41" s="87"/>
      <c r="B41" s="86" t="s">
        <v>88</v>
      </c>
      <c r="C41" s="93"/>
      <c r="D41" s="73">
        <f ca="1">IF(Berechnung!B18&lt;&gt;"",Berechnung!B18,"")</f>
        <v>0.25</v>
      </c>
      <c r="E41" s="44"/>
      <c r="F41" s="44"/>
    </row>
    <row r="42" spans="1:6" s="45" customFormat="1" ht="14.25" x14ac:dyDescent="0.2">
      <c r="A42" s="87"/>
      <c r="B42" s="123" t="s">
        <v>107</v>
      </c>
      <c r="C42" s="44"/>
      <c r="D42" s="44"/>
      <c r="E42" s="44"/>
      <c r="F42" s="44"/>
    </row>
    <row r="43" spans="1:6" s="45" customFormat="1" ht="14.25" x14ac:dyDescent="0.2">
      <c r="A43" s="87"/>
      <c r="B43" s="44"/>
      <c r="C43" s="44"/>
      <c r="D43" s="44"/>
      <c r="E43" s="44"/>
      <c r="F43" s="44"/>
    </row>
    <row r="44" spans="1:6" s="45" customFormat="1" ht="15.75" x14ac:dyDescent="0.25">
      <c r="A44" s="87"/>
      <c r="B44" s="38" t="s">
        <v>12</v>
      </c>
      <c r="C44" s="44"/>
      <c r="D44" s="44"/>
      <c r="E44" s="44"/>
      <c r="F44" s="44"/>
    </row>
    <row r="45" spans="1:6" s="45" customFormat="1" ht="24.75" customHeight="1" x14ac:dyDescent="0.35">
      <c r="A45" s="87"/>
      <c r="B45" s="44" t="s">
        <v>54</v>
      </c>
      <c r="C45" s="50" t="str">
        <f ca="1">IF(ISERROR(Berechnung!B19)&lt;&gt;TRUE,Berechnung!B19,"")</f>
        <v/>
      </c>
      <c r="D45" s="51" t="s">
        <v>61</v>
      </c>
      <c r="E45" s="44"/>
      <c r="F45" s="44"/>
    </row>
    <row r="46" spans="1:6" s="45" customFormat="1" ht="18.75" x14ac:dyDescent="0.35">
      <c r="A46" s="87"/>
      <c r="B46" s="49" t="s">
        <v>55</v>
      </c>
      <c r="C46" s="50" t="str">
        <f>IF(ISERROR(Berechnung!B27)&lt;&gt;TRUE,Berechnung!B27,"")</f>
        <v/>
      </c>
      <c r="D46" s="51" t="s">
        <v>14</v>
      </c>
      <c r="E46" s="44"/>
      <c r="F46" s="44"/>
    </row>
    <row r="47" spans="1:6" s="45" customFormat="1" ht="9" customHeight="1" x14ac:dyDescent="0.25">
      <c r="A47" s="87"/>
      <c r="B47" s="44"/>
      <c r="C47" s="51"/>
      <c r="D47" s="51"/>
      <c r="E47" s="44"/>
      <c r="F47" s="44"/>
    </row>
    <row r="48" spans="1:6" s="45" customFormat="1" ht="17.25" x14ac:dyDescent="0.25">
      <c r="A48" s="87"/>
      <c r="B48" s="44" t="s">
        <v>15</v>
      </c>
      <c r="C48" s="52" t="str">
        <f ca="1">IF(ISERROR(Berechnung!B25)&lt;&gt;TRUE,ROUND(Berechnung!B25,1),"")</f>
        <v/>
      </c>
      <c r="D48" s="51" t="s">
        <v>56</v>
      </c>
      <c r="E48" s="44"/>
      <c r="F48" s="44"/>
    </row>
    <row r="49" spans="1:6" s="45" customFormat="1" ht="15" x14ac:dyDescent="0.25">
      <c r="A49" s="87"/>
      <c r="B49" s="69" t="s">
        <v>64</v>
      </c>
      <c r="C49" s="52" t="str">
        <f ca="1">IF(ISERROR(Berechnung!B29)&lt;&gt;TRUE,Berechnung!B29,"")</f>
        <v/>
      </c>
      <c r="D49" s="51" t="s">
        <v>40</v>
      </c>
      <c r="E49" s="44"/>
      <c r="F49" s="44"/>
    </row>
    <row r="50" spans="1:6" s="45" customFormat="1" ht="15" x14ac:dyDescent="0.25">
      <c r="A50" s="87"/>
      <c r="B50" s="49"/>
      <c r="C50" s="50"/>
      <c r="D50" s="51"/>
      <c r="E50" s="94"/>
      <c r="F50" s="94"/>
    </row>
    <row r="51" spans="1:6" x14ac:dyDescent="0.2">
      <c r="A51" s="102"/>
      <c r="B51" s="102"/>
      <c r="C51" s="102"/>
      <c r="D51" s="102"/>
      <c r="E51" s="102"/>
      <c r="F51" s="102"/>
    </row>
    <row r="52" spans="1:6" ht="13.5" thickBot="1" x14ac:dyDescent="0.25">
      <c r="A52" s="102"/>
      <c r="B52" s="102"/>
      <c r="C52" s="102"/>
      <c r="D52" s="102"/>
      <c r="E52" s="102"/>
      <c r="F52" s="102"/>
    </row>
    <row r="53" spans="1:6" s="111" customFormat="1" ht="22.5" customHeight="1" x14ac:dyDescent="0.2">
      <c r="A53" s="107"/>
      <c r="B53" s="108" t="s">
        <v>92</v>
      </c>
      <c r="C53" s="109"/>
      <c r="D53" s="110"/>
      <c r="E53" s="107"/>
      <c r="F53" s="107"/>
    </row>
    <row r="54" spans="1:6" s="111" customFormat="1" ht="15" customHeight="1" x14ac:dyDescent="0.2">
      <c r="A54" s="107"/>
      <c r="B54" s="117" t="s">
        <v>94</v>
      </c>
      <c r="C54" s="115"/>
      <c r="D54" s="116"/>
      <c r="E54" s="107"/>
      <c r="F54" s="107"/>
    </row>
    <row r="55" spans="1:6" ht="28.5" customHeight="1" x14ac:dyDescent="0.2">
      <c r="A55" s="102"/>
      <c r="B55" s="126" t="s">
        <v>108</v>
      </c>
      <c r="C55" s="127"/>
      <c r="D55" s="128"/>
      <c r="E55" s="102"/>
      <c r="F55" s="102"/>
    </row>
    <row r="56" spans="1:6" s="111" customFormat="1" ht="22.5" customHeight="1" thickBot="1" x14ac:dyDescent="0.25">
      <c r="A56" s="107"/>
      <c r="B56" s="112" t="s">
        <v>93</v>
      </c>
      <c r="C56" s="113"/>
      <c r="D56" s="114"/>
      <c r="E56" s="107"/>
      <c r="F56" s="107"/>
    </row>
    <row r="57" spans="1:6" x14ac:dyDescent="0.2">
      <c r="A57" s="102"/>
      <c r="B57" s="102"/>
      <c r="C57" s="102"/>
      <c r="D57" s="102"/>
      <c r="E57" s="102"/>
      <c r="F57" s="102"/>
    </row>
    <row r="58" spans="1:6" x14ac:dyDescent="0.2">
      <c r="A58" s="102"/>
      <c r="B58" s="102"/>
      <c r="C58" s="102"/>
      <c r="D58" s="102"/>
      <c r="E58" s="102"/>
      <c r="F58" s="102"/>
    </row>
    <row r="59" spans="1:6" x14ac:dyDescent="0.2">
      <c r="A59" s="102"/>
      <c r="B59" s="102"/>
      <c r="C59" s="102"/>
      <c r="D59" s="102"/>
      <c r="E59" s="102"/>
      <c r="F59" s="102"/>
    </row>
    <row r="60" spans="1:6" x14ac:dyDescent="0.2">
      <c r="A60" s="102"/>
      <c r="B60" s="102"/>
      <c r="C60" s="102"/>
      <c r="D60" s="102"/>
      <c r="E60" s="102"/>
      <c r="F60" s="102"/>
    </row>
    <row r="61" spans="1:6" x14ac:dyDescent="0.2">
      <c r="A61" s="102"/>
      <c r="B61" s="102"/>
      <c r="C61" s="102"/>
      <c r="D61" s="102"/>
      <c r="E61" s="102"/>
      <c r="F61" s="102"/>
    </row>
    <row r="62" spans="1:6" x14ac:dyDescent="0.2">
      <c r="A62" s="102"/>
      <c r="B62" s="102"/>
      <c r="C62" s="102"/>
      <c r="D62" s="102"/>
      <c r="E62" s="102"/>
      <c r="F62" s="102"/>
    </row>
  </sheetData>
  <sheetProtection algorithmName="SHA-512" hashValue="nnyfrngK73rnwbIHukBWsxBdwy3v+NBPUoSi6Tzc7MuCUKjkeGfwbR0efxmRSlXx+9cGr3R4RX9Bl4K/9sQ3tQ==" saltValue="6M+o7UGy/ub3DpJOz+OK6A==" spinCount="100000" sheet="1" objects="1" scenarios="1" selectLockedCells="1"/>
  <mergeCells count="7">
    <mergeCell ref="B55:D55"/>
    <mergeCell ref="D1:E1"/>
    <mergeCell ref="C10:E10"/>
    <mergeCell ref="C5:E5"/>
    <mergeCell ref="C7:E7"/>
    <mergeCell ref="C8:E8"/>
    <mergeCell ref="C9:E9"/>
  </mergeCells>
  <phoneticPr fontId="2" type="noConversion"/>
  <pageMargins left="0.78740157480314965" right="0.78740157480314965" top="0.5" bottom="0.7" header="0.27" footer="0.45"/>
  <pageSetup paperSize="9" scale="77" orientation="portrait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print="0" autoLine="0" autoPict="0">
                <anchor moveWithCells="1">
                  <from>
                    <xdr:col>2</xdr:col>
                    <xdr:colOff>19050</xdr:colOff>
                    <xdr:row>5</xdr:row>
                    <xdr:rowOff>19050</xdr:rowOff>
                  </from>
                  <to>
                    <xdr:col>4</xdr:col>
                    <xdr:colOff>1476375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G57"/>
  <sheetViews>
    <sheetView showGridLines="0" showRowColHeaders="0" zoomScale="75" workbookViewId="0">
      <selection activeCell="B50" sqref="B50"/>
    </sheetView>
  </sheetViews>
  <sheetFormatPr baseColWidth="10" defaultRowHeight="12.75" x14ac:dyDescent="0.2"/>
  <cols>
    <col min="1" max="1" width="16.28515625" customWidth="1"/>
    <col min="2" max="5" width="13.140625" customWidth="1"/>
  </cols>
  <sheetData>
    <row r="1" spans="1:7" ht="28.5" customHeight="1" x14ac:dyDescent="0.2">
      <c r="A1" s="132" t="s">
        <v>49</v>
      </c>
      <c r="B1" s="133"/>
      <c r="C1" s="133"/>
      <c r="D1" s="133"/>
      <c r="E1" s="133"/>
      <c r="F1" s="133"/>
      <c r="G1" s="134"/>
    </row>
    <row r="2" spans="1:7" x14ac:dyDescent="0.2">
      <c r="A2" s="17"/>
      <c r="B2" s="14"/>
      <c r="C2" s="14"/>
      <c r="D2" s="14"/>
      <c r="E2" s="14"/>
      <c r="F2" s="14"/>
      <c r="G2" s="15"/>
    </row>
    <row r="3" spans="1:7" x14ac:dyDescent="0.2">
      <c r="A3" s="17"/>
      <c r="B3" s="14"/>
      <c r="C3" s="14"/>
      <c r="D3" s="14"/>
      <c r="E3" s="14"/>
      <c r="F3" s="14"/>
      <c r="G3" s="15"/>
    </row>
    <row r="4" spans="1:7" x14ac:dyDescent="0.2">
      <c r="A4" s="17"/>
      <c r="B4" s="14"/>
      <c r="C4" s="14"/>
      <c r="D4" s="14"/>
      <c r="E4" s="14"/>
      <c r="F4" s="14"/>
      <c r="G4" s="15"/>
    </row>
    <row r="5" spans="1:7" x14ac:dyDescent="0.2">
      <c r="A5" s="17"/>
      <c r="B5" s="14"/>
      <c r="C5" s="14"/>
      <c r="D5" s="14"/>
      <c r="E5" s="14"/>
      <c r="F5" s="14"/>
      <c r="G5" s="15"/>
    </row>
    <row r="6" spans="1:7" x14ac:dyDescent="0.2">
      <c r="A6" s="17"/>
      <c r="B6" s="14"/>
      <c r="C6" s="14"/>
      <c r="D6" s="14"/>
      <c r="E6" s="14"/>
      <c r="F6" s="14"/>
      <c r="G6" s="15"/>
    </row>
    <row r="7" spans="1:7" x14ac:dyDescent="0.2">
      <c r="A7" s="17"/>
      <c r="B7" s="14"/>
      <c r="C7" s="14"/>
      <c r="D7" s="14"/>
      <c r="E7" s="14"/>
      <c r="F7" s="14"/>
      <c r="G7" s="15"/>
    </row>
    <row r="8" spans="1:7" x14ac:dyDescent="0.2">
      <c r="A8" s="17"/>
      <c r="B8" s="14"/>
      <c r="C8" s="14"/>
      <c r="D8" s="14"/>
      <c r="E8" s="14"/>
      <c r="F8" s="14"/>
      <c r="G8" s="15"/>
    </row>
    <row r="9" spans="1:7" x14ac:dyDescent="0.2">
      <c r="A9" s="17"/>
      <c r="B9" s="14"/>
      <c r="C9" s="14"/>
      <c r="D9" s="14"/>
      <c r="E9" s="14"/>
      <c r="F9" s="14"/>
      <c r="G9" s="15"/>
    </row>
    <row r="10" spans="1:7" x14ac:dyDescent="0.2">
      <c r="A10" s="17"/>
      <c r="B10" s="14"/>
      <c r="C10" s="14"/>
      <c r="D10" s="14"/>
      <c r="E10" s="14"/>
      <c r="F10" s="14"/>
      <c r="G10" s="15"/>
    </row>
    <row r="11" spans="1:7" x14ac:dyDescent="0.2">
      <c r="A11" s="17"/>
      <c r="B11" s="14"/>
      <c r="C11" s="14"/>
      <c r="D11" s="14"/>
      <c r="E11" s="14"/>
      <c r="F11" s="14"/>
      <c r="G11" s="15"/>
    </row>
    <row r="12" spans="1:7" x14ac:dyDescent="0.2">
      <c r="A12" s="17"/>
      <c r="B12" s="14"/>
      <c r="C12" s="14"/>
      <c r="D12" s="14"/>
      <c r="E12" s="14"/>
      <c r="F12" s="14"/>
      <c r="G12" s="15"/>
    </row>
    <row r="13" spans="1:7" x14ac:dyDescent="0.2">
      <c r="A13" s="17"/>
      <c r="B13" s="14"/>
      <c r="C13" s="14"/>
      <c r="D13" s="14"/>
      <c r="E13" s="14"/>
      <c r="F13" s="14"/>
      <c r="G13" s="15"/>
    </row>
    <row r="14" spans="1:7" x14ac:dyDescent="0.2">
      <c r="A14" s="17"/>
      <c r="B14" s="14"/>
      <c r="C14" s="14"/>
      <c r="D14" s="14"/>
      <c r="E14" s="14"/>
      <c r="F14" s="14"/>
      <c r="G14" s="15"/>
    </row>
    <row r="15" spans="1:7" x14ac:dyDescent="0.2">
      <c r="A15" s="17"/>
      <c r="B15" s="14"/>
      <c r="C15" s="14"/>
      <c r="D15" s="14"/>
      <c r="E15" s="14"/>
      <c r="F15" s="14"/>
      <c r="G15" s="15"/>
    </row>
    <row r="16" spans="1:7" x14ac:dyDescent="0.2">
      <c r="A16" s="17"/>
      <c r="B16" s="14"/>
      <c r="C16" s="14"/>
      <c r="D16" s="14"/>
      <c r="E16" s="14"/>
      <c r="F16" s="14"/>
      <c r="G16" s="15"/>
    </row>
    <row r="17" spans="1:7" x14ac:dyDescent="0.2">
      <c r="A17" s="17"/>
      <c r="B17" s="14"/>
      <c r="C17" s="14"/>
      <c r="D17" s="14"/>
      <c r="E17" s="14"/>
      <c r="F17" s="14"/>
      <c r="G17" s="15"/>
    </row>
    <row r="18" spans="1:7" x14ac:dyDescent="0.2">
      <c r="A18" s="17"/>
      <c r="B18" s="14"/>
      <c r="C18" s="14"/>
      <c r="D18" s="14"/>
      <c r="E18" s="14"/>
      <c r="F18" s="14"/>
      <c r="G18" s="15"/>
    </row>
    <row r="19" spans="1:7" x14ac:dyDescent="0.2">
      <c r="A19" s="17"/>
      <c r="B19" s="14"/>
      <c r="C19" s="14"/>
      <c r="D19" s="14"/>
      <c r="E19" s="14"/>
      <c r="F19" s="14"/>
      <c r="G19" s="15"/>
    </row>
    <row r="20" spans="1:7" x14ac:dyDescent="0.2">
      <c r="A20" s="17"/>
      <c r="B20" s="14"/>
      <c r="C20" s="14"/>
      <c r="D20" s="14"/>
      <c r="E20" s="14"/>
      <c r="F20" s="14"/>
      <c r="G20" s="15"/>
    </row>
    <row r="21" spans="1:7" x14ac:dyDescent="0.2">
      <c r="A21" s="17"/>
      <c r="B21" s="14"/>
      <c r="C21" s="14"/>
      <c r="D21" s="14"/>
      <c r="E21" s="14"/>
      <c r="F21" s="14"/>
      <c r="G21" s="15"/>
    </row>
    <row r="22" spans="1:7" x14ac:dyDescent="0.2">
      <c r="A22" s="17"/>
      <c r="B22" s="14"/>
      <c r="C22" s="14"/>
      <c r="D22" s="14"/>
      <c r="E22" s="14"/>
      <c r="F22" s="14"/>
      <c r="G22" s="15"/>
    </row>
    <row r="23" spans="1:7" x14ac:dyDescent="0.2">
      <c r="A23" s="17"/>
      <c r="B23" s="14"/>
      <c r="C23" s="14"/>
      <c r="D23" s="14"/>
      <c r="E23" s="14"/>
      <c r="F23" s="14"/>
      <c r="G23" s="15"/>
    </row>
    <row r="24" spans="1:7" x14ac:dyDescent="0.2">
      <c r="A24" s="17"/>
      <c r="B24" s="14"/>
      <c r="C24" s="14"/>
      <c r="D24" s="14"/>
      <c r="E24" s="14"/>
      <c r="F24" s="14"/>
      <c r="G24" s="15"/>
    </row>
    <row r="25" spans="1:7" x14ac:dyDescent="0.2">
      <c r="A25" s="17"/>
      <c r="B25" s="14"/>
      <c r="C25" s="14"/>
      <c r="D25" s="14"/>
      <c r="E25" s="14"/>
      <c r="F25" s="14"/>
      <c r="G25" s="15"/>
    </row>
    <row r="26" spans="1:7" x14ac:dyDescent="0.2">
      <c r="A26" s="17"/>
      <c r="B26" s="14"/>
      <c r="C26" s="14"/>
      <c r="D26" s="14"/>
      <c r="E26" s="14"/>
      <c r="F26" s="14"/>
      <c r="G26" s="15"/>
    </row>
    <row r="27" spans="1:7" x14ac:dyDescent="0.2">
      <c r="A27" s="17"/>
      <c r="B27" s="14"/>
      <c r="C27" s="14"/>
      <c r="D27" s="14"/>
      <c r="E27" s="14"/>
      <c r="F27" s="14"/>
      <c r="G27" s="15"/>
    </row>
    <row r="28" spans="1:7" x14ac:dyDescent="0.2">
      <c r="A28" s="17"/>
      <c r="B28" s="14"/>
      <c r="C28" s="14"/>
      <c r="D28" s="14"/>
      <c r="E28" s="14"/>
      <c r="F28" s="14"/>
      <c r="G28" s="15"/>
    </row>
    <row r="29" spans="1:7" x14ac:dyDescent="0.2">
      <c r="A29" s="17"/>
      <c r="B29" s="14"/>
      <c r="C29" s="14"/>
      <c r="D29" s="14"/>
      <c r="E29" s="14"/>
      <c r="F29" s="14"/>
      <c r="G29" s="15"/>
    </row>
    <row r="30" spans="1:7" x14ac:dyDescent="0.2">
      <c r="A30" s="17"/>
      <c r="B30" s="14"/>
      <c r="C30" s="14"/>
      <c r="D30" s="14"/>
      <c r="E30" s="14"/>
      <c r="F30" s="14"/>
      <c r="G30" s="15"/>
    </row>
    <row r="31" spans="1:7" x14ac:dyDescent="0.2">
      <c r="A31" s="17"/>
      <c r="B31" s="14"/>
      <c r="C31" s="14"/>
      <c r="D31" s="14"/>
      <c r="E31" s="14"/>
      <c r="F31" s="14"/>
      <c r="G31" s="15"/>
    </row>
    <row r="32" spans="1:7" x14ac:dyDescent="0.2">
      <c r="A32" s="17"/>
      <c r="B32" s="14"/>
      <c r="C32" s="14"/>
      <c r="D32" s="14"/>
      <c r="E32" s="14"/>
      <c r="F32" s="14"/>
      <c r="G32" s="15"/>
    </row>
    <row r="33" spans="1:7" x14ac:dyDescent="0.2">
      <c r="A33" s="17"/>
      <c r="B33" s="14"/>
      <c r="C33" s="14"/>
      <c r="D33" s="14"/>
      <c r="E33" s="14"/>
      <c r="F33" s="14"/>
      <c r="G33" s="15"/>
    </row>
    <row r="34" spans="1:7" x14ac:dyDescent="0.2">
      <c r="A34" s="17"/>
      <c r="B34" s="14"/>
      <c r="C34" s="14"/>
      <c r="D34" s="14"/>
      <c r="E34" s="14"/>
      <c r="F34" s="14"/>
      <c r="G34" s="15"/>
    </row>
    <row r="35" spans="1:7" x14ac:dyDescent="0.2">
      <c r="A35" s="17"/>
      <c r="B35" s="14"/>
      <c r="C35" s="14"/>
      <c r="D35" s="14"/>
      <c r="E35" s="14"/>
      <c r="F35" s="14"/>
      <c r="G35" s="15"/>
    </row>
    <row r="36" spans="1:7" x14ac:dyDescent="0.2">
      <c r="A36" s="17"/>
      <c r="B36" s="14"/>
      <c r="C36" s="14"/>
      <c r="D36" s="14"/>
      <c r="E36" s="14"/>
      <c r="F36" s="14"/>
      <c r="G36" s="15"/>
    </row>
    <row r="37" spans="1:7" x14ac:dyDescent="0.2">
      <c r="A37" s="17"/>
      <c r="B37" s="14"/>
      <c r="C37" s="14"/>
      <c r="D37" s="14"/>
      <c r="E37" s="14"/>
      <c r="F37" s="14"/>
      <c r="G37" s="15"/>
    </row>
    <row r="38" spans="1:7" x14ac:dyDescent="0.2">
      <c r="A38" s="17"/>
      <c r="B38" s="14"/>
      <c r="C38" s="14"/>
      <c r="D38" s="14"/>
      <c r="E38" s="14"/>
      <c r="F38" s="14"/>
      <c r="G38" s="15"/>
    </row>
    <row r="39" spans="1:7" ht="15.75" x14ac:dyDescent="0.25">
      <c r="A39" s="28" t="s">
        <v>35</v>
      </c>
      <c r="B39" s="29"/>
      <c r="C39" s="29"/>
      <c r="D39" s="20"/>
      <c r="E39" s="20"/>
      <c r="F39" s="20"/>
      <c r="G39" s="15"/>
    </row>
    <row r="40" spans="1:7" ht="15" x14ac:dyDescent="0.2">
      <c r="A40" s="30" t="s">
        <v>36</v>
      </c>
      <c r="B40" s="31"/>
      <c r="C40" s="31"/>
      <c r="D40" s="20"/>
      <c r="E40" s="20"/>
      <c r="F40" s="20"/>
      <c r="G40" s="15"/>
    </row>
    <row r="41" spans="1:7" ht="15" x14ac:dyDescent="0.2">
      <c r="A41" s="30"/>
      <c r="B41" s="20"/>
      <c r="C41" s="20"/>
      <c r="D41" s="20"/>
      <c r="E41" s="20"/>
      <c r="F41" s="20"/>
      <c r="G41" s="15"/>
    </row>
    <row r="42" spans="1:7" ht="15" x14ac:dyDescent="0.2">
      <c r="A42" s="21" t="s">
        <v>37</v>
      </c>
      <c r="B42" s="21"/>
      <c r="C42" s="21"/>
      <c r="D42" s="21"/>
      <c r="E42" s="21"/>
      <c r="F42" s="31"/>
      <c r="G42" s="15"/>
    </row>
    <row r="43" spans="1:7" ht="15" x14ac:dyDescent="0.2">
      <c r="A43" s="22" t="s">
        <v>38</v>
      </c>
      <c r="B43" s="23" t="s">
        <v>39</v>
      </c>
      <c r="C43" s="23" t="s">
        <v>39</v>
      </c>
      <c r="D43" s="23" t="s">
        <v>39</v>
      </c>
      <c r="E43" s="23" t="s">
        <v>39</v>
      </c>
      <c r="F43" s="20"/>
      <c r="G43" s="15"/>
    </row>
    <row r="44" spans="1:7" ht="15" x14ac:dyDescent="0.2">
      <c r="A44" s="24" t="s">
        <v>40</v>
      </c>
      <c r="B44" s="25" t="s">
        <v>41</v>
      </c>
      <c r="C44" s="25" t="s">
        <v>41</v>
      </c>
      <c r="D44" s="25" t="s">
        <v>41</v>
      </c>
      <c r="E44" s="25" t="s">
        <v>41</v>
      </c>
      <c r="F44" s="20"/>
      <c r="G44" s="15"/>
    </row>
    <row r="45" spans="1:7" ht="15" x14ac:dyDescent="0.2">
      <c r="A45" s="23" t="s">
        <v>42</v>
      </c>
      <c r="B45" s="23" t="s">
        <v>43</v>
      </c>
      <c r="C45" s="23" t="s">
        <v>44</v>
      </c>
      <c r="D45" s="23" t="s">
        <v>45</v>
      </c>
      <c r="E45" s="23" t="s">
        <v>46</v>
      </c>
      <c r="F45" s="20"/>
      <c r="G45" s="15"/>
    </row>
    <row r="46" spans="1:7" ht="15.75" x14ac:dyDescent="0.25">
      <c r="A46" s="26">
        <v>2</v>
      </c>
      <c r="B46" s="27">
        <v>0.4</v>
      </c>
      <c r="C46" s="27">
        <v>0.6</v>
      </c>
      <c r="D46" s="27">
        <v>0.9</v>
      </c>
      <c r="E46" s="27">
        <v>1.1000000000000001</v>
      </c>
      <c r="F46" s="20"/>
      <c r="G46" s="15"/>
    </row>
    <row r="47" spans="1:7" ht="15.75" x14ac:dyDescent="0.25">
      <c r="A47" s="26">
        <v>4</v>
      </c>
      <c r="B47" s="27">
        <v>0.9</v>
      </c>
      <c r="C47" s="27">
        <v>1.4</v>
      </c>
      <c r="D47" s="27">
        <v>2</v>
      </c>
      <c r="E47" s="27">
        <v>2.4</v>
      </c>
      <c r="F47" s="20"/>
      <c r="G47" s="15"/>
    </row>
    <row r="48" spans="1:7" ht="15.75" x14ac:dyDescent="0.25">
      <c r="A48" s="26">
        <v>6</v>
      </c>
      <c r="B48" s="27">
        <v>1.4</v>
      </c>
      <c r="C48" s="27">
        <v>2.2000000000000002</v>
      </c>
      <c r="D48" s="27">
        <v>3.1</v>
      </c>
      <c r="E48" s="27">
        <v>3.7</v>
      </c>
      <c r="F48" s="20"/>
      <c r="G48" s="15"/>
    </row>
    <row r="49" spans="1:7" ht="15.75" x14ac:dyDescent="0.25">
      <c r="A49" s="26">
        <v>8</v>
      </c>
      <c r="B49" s="27">
        <v>1.8</v>
      </c>
      <c r="C49" s="27">
        <v>2.9</v>
      </c>
      <c r="D49" s="27">
        <v>4.0999999999999996</v>
      </c>
      <c r="E49" s="27">
        <v>5</v>
      </c>
      <c r="F49" s="20"/>
      <c r="G49" s="15"/>
    </row>
    <row r="50" spans="1:7" ht="15.75" x14ac:dyDescent="0.25">
      <c r="A50" s="26">
        <v>10</v>
      </c>
      <c r="B50" s="27">
        <v>2.2999999999999998</v>
      </c>
      <c r="C50" s="27">
        <v>3.7</v>
      </c>
      <c r="D50" s="27">
        <v>5.2</v>
      </c>
      <c r="E50" s="27">
        <v>6.3</v>
      </c>
      <c r="F50" s="20"/>
      <c r="G50" s="15"/>
    </row>
    <row r="51" spans="1:7" ht="15.75" x14ac:dyDescent="0.25">
      <c r="A51" s="26">
        <v>12</v>
      </c>
      <c r="B51" s="27">
        <v>2.8</v>
      </c>
      <c r="C51" s="27">
        <v>4.4000000000000004</v>
      </c>
      <c r="D51" s="27">
        <v>6.2</v>
      </c>
      <c r="E51" s="27">
        <v>7.6</v>
      </c>
      <c r="F51" s="20"/>
      <c r="G51" s="15"/>
    </row>
    <row r="52" spans="1:7" ht="15.75" x14ac:dyDescent="0.25">
      <c r="A52" s="26">
        <v>14</v>
      </c>
      <c r="B52" s="27">
        <v>3.3</v>
      </c>
      <c r="C52" s="27">
        <v>5.2</v>
      </c>
      <c r="D52" s="27">
        <v>7.3</v>
      </c>
      <c r="E52" s="27">
        <v>9</v>
      </c>
      <c r="F52" s="32"/>
      <c r="G52" s="15"/>
    </row>
    <row r="53" spans="1:7" ht="15.75" x14ac:dyDescent="0.25">
      <c r="A53" s="26">
        <v>15</v>
      </c>
      <c r="B53" s="27">
        <v>3.4</v>
      </c>
      <c r="C53" s="27">
        <v>5.4</v>
      </c>
      <c r="D53" s="27">
        <v>7.7</v>
      </c>
      <c r="E53" s="27">
        <v>9.4</v>
      </c>
      <c r="F53" s="32"/>
      <c r="G53" s="15"/>
    </row>
    <row r="54" spans="1:7" ht="15" x14ac:dyDescent="0.2">
      <c r="A54" s="33"/>
      <c r="B54" s="31"/>
      <c r="C54" s="31"/>
      <c r="D54" s="31"/>
      <c r="E54" s="20"/>
      <c r="F54" s="32"/>
      <c r="G54" s="15"/>
    </row>
    <row r="55" spans="1:7" ht="15" x14ac:dyDescent="0.2">
      <c r="A55" s="34" t="s">
        <v>47</v>
      </c>
      <c r="B55" s="35"/>
      <c r="C55" s="35"/>
      <c r="D55" s="35"/>
      <c r="E55" s="20"/>
      <c r="F55" s="32"/>
      <c r="G55" s="15"/>
    </row>
    <row r="56" spans="1:7" ht="15" x14ac:dyDescent="0.2">
      <c r="A56" s="36" t="s">
        <v>48</v>
      </c>
      <c r="B56" s="36"/>
      <c r="C56" s="36"/>
      <c r="D56" s="36"/>
      <c r="E56" s="36"/>
      <c r="F56" s="36"/>
      <c r="G56" s="74"/>
    </row>
    <row r="57" spans="1:7" x14ac:dyDescent="0.2">
      <c r="A57" s="37"/>
      <c r="B57" s="18"/>
      <c r="C57" s="18"/>
      <c r="D57" s="18"/>
      <c r="E57" s="18"/>
      <c r="F57" s="18"/>
      <c r="G57" s="16"/>
    </row>
  </sheetData>
  <sheetProtection password="CD9A" sheet="1" objects="1" scenarios="1" selectLockedCells="1" selectUnlockedCells="1"/>
  <mergeCells count="1">
    <mergeCell ref="A1:G1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BB251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48.140625" style="1" customWidth="1"/>
    <col min="2" max="2" width="15.42578125" style="1" customWidth="1"/>
    <col min="3" max="3" width="8.42578125" style="1" customWidth="1"/>
    <col min="4" max="9" width="11.42578125" style="1"/>
    <col min="10" max="10" width="6" style="1" customWidth="1"/>
    <col min="11" max="11" width="38.42578125" style="1" customWidth="1"/>
    <col min="12" max="13" width="11.42578125" style="1"/>
    <col min="14" max="14" width="18.28515625" style="1" customWidth="1"/>
    <col min="15" max="15" width="11.42578125" style="1"/>
    <col min="16" max="16" width="5.140625" style="1" customWidth="1"/>
    <col min="17" max="17" width="4.28515625" style="1" customWidth="1"/>
    <col min="18" max="18" width="14.28515625" style="1" bestFit="1" customWidth="1"/>
    <col min="19" max="19" width="11.42578125" style="1"/>
    <col min="20" max="20" width="2.42578125" style="1" customWidth="1"/>
    <col min="21" max="21" width="13.42578125" style="1" customWidth="1"/>
    <col min="22" max="22" width="11.42578125" style="1"/>
    <col min="23" max="23" width="2.28515625" style="1" customWidth="1"/>
    <col min="24" max="24" width="15.28515625" style="1" bestFit="1" customWidth="1"/>
    <col min="25" max="25" width="11.42578125" style="1"/>
    <col min="26" max="26" width="2.5703125" style="1" customWidth="1"/>
    <col min="27" max="27" width="11.42578125" style="1"/>
    <col min="28" max="28" width="11.42578125" style="75"/>
    <col min="29" max="29" width="2.5703125" style="1" customWidth="1"/>
    <col min="30" max="30" width="16.7109375" style="1" bestFit="1" customWidth="1"/>
    <col min="31" max="31" width="11.42578125" style="1"/>
    <col min="32" max="32" width="3.42578125" style="1" customWidth="1"/>
    <col min="33" max="33" width="13.42578125" style="1" bestFit="1" customWidth="1"/>
    <col min="34" max="34" width="11.42578125" style="1"/>
    <col min="35" max="35" width="4" style="1" customWidth="1"/>
    <col min="36" max="36" width="20.85546875" style="1" customWidth="1"/>
    <col min="37" max="37" width="11.42578125" style="1"/>
    <col min="38" max="38" width="2.85546875" style="1" customWidth="1"/>
    <col min="39" max="39" width="22.7109375" style="1" bestFit="1" customWidth="1"/>
    <col min="40" max="40" width="11.42578125" style="1"/>
    <col min="41" max="41" width="3.7109375" style="1" customWidth="1"/>
    <col min="42" max="42" width="29.7109375" style="1" bestFit="1" customWidth="1"/>
    <col min="43" max="43" width="11.42578125" style="1"/>
    <col min="44" max="44" width="3.5703125" style="1" customWidth="1"/>
    <col min="45" max="45" width="16.140625" style="1" customWidth="1"/>
    <col min="46" max="46" width="11.42578125" style="1"/>
    <col min="47" max="47" width="3.5703125" style="1" customWidth="1"/>
    <col min="48" max="48" width="13" style="1" customWidth="1"/>
    <col min="49" max="49" width="11.42578125" style="1"/>
    <col min="50" max="50" width="2.5703125" style="1" customWidth="1"/>
    <col min="51" max="51" width="14.42578125" style="1" bestFit="1" customWidth="1"/>
    <col min="52" max="52" width="11.42578125" style="1"/>
    <col min="53" max="53" width="2.85546875" style="1" customWidth="1"/>
    <col min="54" max="54" width="19.85546875" style="1" bestFit="1" customWidth="1"/>
    <col min="55" max="16384" width="11.42578125" style="1"/>
  </cols>
  <sheetData>
    <row r="1" spans="1:54" ht="20.25" x14ac:dyDescent="0.3">
      <c r="A1" s="61" t="s">
        <v>19</v>
      </c>
    </row>
    <row r="2" spans="1:54" x14ac:dyDescent="0.2">
      <c r="A2" s="1" t="s">
        <v>72</v>
      </c>
    </row>
    <row r="6" spans="1:54" ht="20.25" x14ac:dyDescent="0.3">
      <c r="A6" s="2" t="s">
        <v>2</v>
      </c>
      <c r="D6" s="62" t="s">
        <v>60</v>
      </c>
      <c r="J6" s="63" t="s">
        <v>26</v>
      </c>
    </row>
    <row r="7" spans="1:54" ht="20.25" x14ac:dyDescent="0.3">
      <c r="J7" s="63" t="s">
        <v>27</v>
      </c>
    </row>
    <row r="8" spans="1:54" x14ac:dyDescent="0.2">
      <c r="A8" s="1" t="s">
        <v>7</v>
      </c>
      <c r="B8" s="5">
        <v>5</v>
      </c>
      <c r="C8" s="1" t="s">
        <v>8</v>
      </c>
      <c r="D8" s="1" t="s">
        <v>20</v>
      </c>
    </row>
    <row r="9" spans="1:54" ht="14.25" x14ac:dyDescent="0.2">
      <c r="A9" s="1" t="s">
        <v>6</v>
      </c>
      <c r="B9" s="5">
        <v>40.722000000000001</v>
      </c>
      <c r="C9" s="1" t="s">
        <v>5</v>
      </c>
      <c r="D9" s="1" t="s">
        <v>20</v>
      </c>
    </row>
    <row r="10" spans="1:54" x14ac:dyDescent="0.2">
      <c r="A10" s="1" t="s">
        <v>4</v>
      </c>
      <c r="B10" s="5">
        <v>14</v>
      </c>
      <c r="C10" s="1" t="s">
        <v>11</v>
      </c>
      <c r="D10" s="1" t="s">
        <v>20</v>
      </c>
      <c r="J10" s="64" t="s">
        <v>51</v>
      </c>
      <c r="K10" s="64" t="s">
        <v>66</v>
      </c>
      <c r="L10" s="64" t="s">
        <v>50</v>
      </c>
      <c r="M10" s="71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2">
      <c r="J11" s="11">
        <v>1</v>
      </c>
      <c r="K11" s="64" t="s">
        <v>67</v>
      </c>
      <c r="L11" s="11"/>
      <c r="M11" s="7"/>
      <c r="N11" s="7"/>
      <c r="O11" s="71"/>
      <c r="P11" s="71"/>
      <c r="Q11" s="7"/>
      <c r="R11" s="71"/>
      <c r="S11" s="71"/>
      <c r="T11" s="7"/>
      <c r="U11" s="71"/>
      <c r="V11" s="71"/>
      <c r="W11" s="7"/>
      <c r="X11" s="71"/>
      <c r="Y11" s="77"/>
      <c r="Z11" s="7"/>
      <c r="AA11" s="71"/>
      <c r="AB11" s="71"/>
      <c r="AC11" s="7"/>
      <c r="AD11" s="71"/>
      <c r="AE11" s="71"/>
      <c r="AF11" s="7"/>
      <c r="AG11" s="71"/>
      <c r="AH11" s="71"/>
      <c r="AI11" s="7"/>
      <c r="AJ11" s="71"/>
      <c r="AK11" s="71"/>
      <c r="AL11" s="7"/>
      <c r="AM11" s="71"/>
      <c r="AN11" s="71"/>
      <c r="AO11" s="7"/>
      <c r="AP11" s="71"/>
      <c r="AQ11" s="71"/>
      <c r="AR11" s="7"/>
      <c r="AS11" s="71"/>
      <c r="AT11" s="71"/>
      <c r="AU11" s="7"/>
      <c r="AV11" s="71"/>
      <c r="AW11" s="71"/>
      <c r="AX11" s="7"/>
      <c r="AY11" s="71"/>
      <c r="AZ11" s="71"/>
      <c r="BA11" s="7"/>
      <c r="BB11" s="7"/>
    </row>
    <row r="12" spans="1:54" ht="14.25" x14ac:dyDescent="0.2">
      <c r="J12" s="11">
        <v>2</v>
      </c>
      <c r="K12" s="11" t="s">
        <v>98</v>
      </c>
      <c r="L12" s="81">
        <v>0.25</v>
      </c>
      <c r="M12" s="72"/>
      <c r="N12" s="7"/>
      <c r="O12" s="7"/>
      <c r="P12" s="78"/>
      <c r="Q12" s="7"/>
      <c r="R12" s="7"/>
      <c r="S12" s="78"/>
      <c r="T12" s="7"/>
      <c r="U12" s="7"/>
      <c r="V12" s="78"/>
      <c r="W12" s="7"/>
      <c r="X12" s="7"/>
      <c r="Y12" s="79"/>
      <c r="Z12" s="7"/>
      <c r="AA12" s="7"/>
      <c r="AB12" s="78"/>
      <c r="AC12" s="7"/>
      <c r="AD12" s="7"/>
      <c r="AE12" s="78"/>
      <c r="AF12" s="7"/>
      <c r="AG12" s="7"/>
      <c r="AH12" s="78"/>
      <c r="AI12" s="7"/>
      <c r="AJ12" s="7"/>
      <c r="AK12" s="78"/>
      <c r="AL12" s="7"/>
      <c r="AM12" s="7"/>
      <c r="AN12" s="78"/>
      <c r="AO12" s="7"/>
      <c r="AP12" s="7"/>
      <c r="AQ12" s="78"/>
      <c r="AR12" s="7"/>
      <c r="AS12" s="7"/>
      <c r="AT12" s="78"/>
      <c r="AU12" s="7"/>
      <c r="AV12" s="7"/>
      <c r="AW12" s="78"/>
      <c r="AX12" s="7"/>
      <c r="AY12" s="7"/>
      <c r="AZ12" s="78"/>
      <c r="BA12" s="7"/>
      <c r="BB12" s="7"/>
    </row>
    <row r="13" spans="1:54" ht="14.25" x14ac:dyDescent="0.2">
      <c r="A13" s="2" t="s">
        <v>9</v>
      </c>
      <c r="J13" s="11">
        <v>3</v>
      </c>
      <c r="K13" s="11" t="s">
        <v>99</v>
      </c>
      <c r="L13" s="81">
        <v>0.25</v>
      </c>
      <c r="M13" s="72"/>
      <c r="N13" s="7"/>
      <c r="O13" s="7"/>
      <c r="P13" s="78"/>
      <c r="Q13" s="7"/>
      <c r="R13" s="7"/>
      <c r="S13" s="78"/>
      <c r="T13" s="7"/>
      <c r="U13" s="7"/>
      <c r="V13" s="78"/>
      <c r="W13" s="7"/>
      <c r="X13" s="7"/>
      <c r="Y13" s="79"/>
      <c r="Z13" s="7"/>
      <c r="AA13" s="7"/>
      <c r="AB13" s="78"/>
      <c r="AC13" s="7"/>
      <c r="AD13" s="7"/>
      <c r="AE13" s="78"/>
      <c r="AF13" s="7"/>
      <c r="AG13" s="7"/>
      <c r="AH13" s="78"/>
      <c r="AI13" s="7"/>
      <c r="AJ13" s="7"/>
      <c r="AK13" s="78"/>
      <c r="AL13" s="7"/>
      <c r="AM13" s="7"/>
      <c r="AN13" s="78"/>
      <c r="AO13" s="7"/>
      <c r="AP13" s="7"/>
      <c r="AQ13" s="78"/>
      <c r="AR13" s="7"/>
      <c r="AS13" s="7"/>
      <c r="AT13" s="78"/>
      <c r="AU13" s="7"/>
      <c r="AV13" s="7"/>
      <c r="AW13" s="78"/>
      <c r="AX13" s="7"/>
      <c r="AY13" s="7"/>
      <c r="AZ13" s="78"/>
      <c r="BA13" s="7"/>
      <c r="BB13" s="7"/>
    </row>
    <row r="14" spans="1:54" ht="14.25" x14ac:dyDescent="0.2">
      <c r="A14" s="2"/>
      <c r="J14" s="11">
        <v>4</v>
      </c>
      <c r="K14" s="11" t="s">
        <v>100</v>
      </c>
      <c r="L14" s="81">
        <v>0.3</v>
      </c>
      <c r="M14" s="72"/>
      <c r="N14" s="7"/>
      <c r="O14" s="7"/>
      <c r="P14" s="78"/>
      <c r="Q14" s="7"/>
      <c r="R14" s="7"/>
      <c r="S14" s="78"/>
      <c r="T14" s="7"/>
      <c r="U14" s="7"/>
      <c r="V14" s="78"/>
      <c r="W14" s="7"/>
      <c r="X14" s="7"/>
      <c r="Y14" s="79"/>
      <c r="Z14" s="7"/>
      <c r="AA14" s="7"/>
      <c r="AB14" s="78"/>
      <c r="AC14" s="7"/>
      <c r="AD14" s="7"/>
      <c r="AE14" s="78"/>
      <c r="AF14" s="7"/>
      <c r="AG14" s="7"/>
      <c r="AH14" s="78"/>
      <c r="AI14" s="7"/>
      <c r="AJ14" s="7"/>
      <c r="AK14" s="78"/>
      <c r="AL14" s="7"/>
      <c r="AM14" s="7"/>
      <c r="AN14" s="78"/>
      <c r="AO14" s="7"/>
      <c r="AP14" s="7"/>
      <c r="AQ14" s="78"/>
      <c r="AR14" s="7"/>
      <c r="AS14" s="7"/>
      <c r="AT14" s="78"/>
      <c r="AU14" s="7"/>
      <c r="AV14" s="7"/>
      <c r="AW14" s="78"/>
      <c r="AX14" s="7"/>
      <c r="AY14" s="7"/>
      <c r="AZ14" s="78"/>
      <c r="BA14" s="7"/>
      <c r="BB14" s="7"/>
    </row>
    <row r="15" spans="1:54" ht="14.25" x14ac:dyDescent="0.2">
      <c r="A15" s="10" t="s">
        <v>71</v>
      </c>
      <c r="B15" s="11">
        <v>5</v>
      </c>
      <c r="C15" s="1" t="s">
        <v>11</v>
      </c>
      <c r="D15" s="1" t="s">
        <v>20</v>
      </c>
      <c r="J15" s="11">
        <v>5</v>
      </c>
      <c r="K15" s="11" t="s">
        <v>101</v>
      </c>
      <c r="L15" s="81">
        <v>0.3</v>
      </c>
      <c r="M15" s="72"/>
      <c r="N15" s="7"/>
      <c r="O15" s="7"/>
      <c r="P15" s="78"/>
      <c r="Q15" s="7"/>
      <c r="R15" s="7"/>
      <c r="S15" s="78"/>
      <c r="T15" s="7"/>
      <c r="U15" s="7"/>
      <c r="V15" s="78"/>
      <c r="W15" s="7"/>
      <c r="X15" s="7"/>
      <c r="Y15" s="79"/>
      <c r="Z15" s="7"/>
      <c r="AA15" s="7"/>
      <c r="AB15" s="78"/>
      <c r="AC15" s="7"/>
      <c r="AD15" s="7"/>
      <c r="AE15" s="78"/>
      <c r="AF15" s="7"/>
      <c r="AG15" s="7"/>
      <c r="AH15" s="78"/>
      <c r="AI15" s="7"/>
      <c r="AJ15" s="7"/>
      <c r="AK15" s="78"/>
      <c r="AL15" s="7"/>
      <c r="AM15" s="7"/>
      <c r="AN15" s="78"/>
      <c r="AO15" s="7"/>
      <c r="AP15" s="7"/>
      <c r="AQ15" s="78"/>
      <c r="AR15" s="7"/>
      <c r="AS15" s="7"/>
      <c r="AT15" s="78"/>
      <c r="AU15" s="7"/>
      <c r="AV15" s="7"/>
      <c r="AW15" s="78"/>
      <c r="AX15" s="7"/>
      <c r="AY15" s="7"/>
      <c r="AZ15" s="78"/>
      <c r="BA15" s="7"/>
      <c r="BB15" s="7"/>
    </row>
    <row r="16" spans="1:54" ht="14.25" x14ac:dyDescent="0.2">
      <c r="A16" s="10" t="s">
        <v>68</v>
      </c>
      <c r="B16" s="66">
        <v>6</v>
      </c>
      <c r="D16" s="1" t="s">
        <v>58</v>
      </c>
      <c r="J16" s="11">
        <v>6</v>
      </c>
      <c r="K16" s="11" t="s">
        <v>102</v>
      </c>
      <c r="L16" s="81">
        <v>0.3</v>
      </c>
      <c r="M16" s="72"/>
      <c r="N16" s="7"/>
      <c r="O16" s="7"/>
      <c r="P16" s="78"/>
      <c r="Q16" s="7"/>
      <c r="R16" s="7"/>
      <c r="S16" s="78"/>
      <c r="T16" s="7"/>
      <c r="U16" s="7"/>
      <c r="V16" s="78"/>
      <c r="W16" s="7"/>
      <c r="X16" s="7"/>
      <c r="Y16" s="79"/>
      <c r="Z16" s="7"/>
      <c r="AA16" s="7"/>
      <c r="AB16" s="78"/>
      <c r="AC16" s="7"/>
      <c r="AD16" s="7"/>
      <c r="AE16" s="78"/>
      <c r="AF16" s="7"/>
      <c r="AG16" s="7"/>
      <c r="AH16" s="78"/>
      <c r="AI16" s="7"/>
      <c r="AJ16" s="7"/>
      <c r="AK16" s="78"/>
      <c r="AL16" s="7"/>
      <c r="AM16" s="7"/>
      <c r="AN16" s="78"/>
      <c r="AO16" s="7"/>
      <c r="AP16" s="7"/>
      <c r="AQ16" s="78"/>
      <c r="AR16" s="7"/>
      <c r="AS16" s="7"/>
      <c r="AT16" s="78"/>
      <c r="AU16" s="7"/>
      <c r="AV16" s="7"/>
      <c r="AW16" s="78"/>
      <c r="AX16" s="7"/>
      <c r="AY16" s="7"/>
      <c r="AZ16" s="78"/>
      <c r="BA16" s="7"/>
      <c r="BB16" s="7"/>
    </row>
    <row r="17" spans="1:54" ht="14.25" x14ac:dyDescent="0.2">
      <c r="A17" s="10" t="s">
        <v>69</v>
      </c>
      <c r="B17" s="66">
        <v>2</v>
      </c>
      <c r="D17" s="1" t="s">
        <v>58</v>
      </c>
      <c r="J17" s="11">
        <v>7</v>
      </c>
      <c r="K17" s="11" t="s">
        <v>103</v>
      </c>
      <c r="L17" s="81">
        <v>0.3</v>
      </c>
      <c r="M17" s="72"/>
      <c r="N17" s="7"/>
      <c r="O17" s="7"/>
      <c r="P17" s="78"/>
      <c r="Q17" s="7"/>
      <c r="R17" s="7"/>
      <c r="S17" s="78"/>
      <c r="T17" s="7"/>
      <c r="U17" s="7"/>
      <c r="V17" s="78"/>
      <c r="W17" s="7"/>
      <c r="X17" s="7"/>
      <c r="Y17" s="79"/>
      <c r="Z17" s="7"/>
      <c r="AA17" s="7"/>
      <c r="AB17" s="7"/>
      <c r="AC17" s="7"/>
      <c r="AD17" s="7"/>
      <c r="AE17" s="78"/>
      <c r="AF17" s="7"/>
      <c r="AG17" s="7"/>
      <c r="AH17" s="78"/>
      <c r="AI17" s="7"/>
      <c r="AJ17" s="7"/>
      <c r="AK17" s="78"/>
      <c r="AL17" s="7"/>
      <c r="AM17" s="7"/>
      <c r="AN17" s="78"/>
      <c r="AO17" s="7"/>
      <c r="AP17" s="7"/>
      <c r="AQ17" s="78"/>
      <c r="AR17" s="7"/>
      <c r="AS17" s="7"/>
      <c r="AT17" s="78"/>
      <c r="AU17" s="7"/>
      <c r="AV17" s="7"/>
      <c r="AW17" s="78"/>
      <c r="AX17" s="7"/>
      <c r="AY17" s="7"/>
      <c r="AZ17" s="78"/>
      <c r="BA17" s="7"/>
      <c r="BB17" s="7"/>
    </row>
    <row r="18" spans="1:54" ht="15.75" x14ac:dyDescent="0.3">
      <c r="A18" s="1" t="s">
        <v>18</v>
      </c>
      <c r="B18" s="6">
        <f ca="1">OFFSET(L10,B17,)</f>
        <v>0.25</v>
      </c>
      <c r="C18" s="1" t="s">
        <v>10</v>
      </c>
      <c r="D18" s="1" t="s">
        <v>57</v>
      </c>
      <c r="J18" s="11">
        <v>8</v>
      </c>
      <c r="K18" s="11" t="s">
        <v>104</v>
      </c>
      <c r="L18" s="81">
        <v>0.4</v>
      </c>
      <c r="M18" s="72"/>
      <c r="N18" s="7"/>
      <c r="O18" s="7"/>
      <c r="P18" s="78"/>
      <c r="Q18" s="7"/>
      <c r="R18" s="7"/>
      <c r="S18" s="78"/>
      <c r="T18" s="7"/>
      <c r="U18" s="7"/>
      <c r="V18" s="7"/>
      <c r="W18" s="7"/>
      <c r="X18" s="7"/>
      <c r="Y18" s="79"/>
      <c r="Z18" s="7"/>
      <c r="AA18" s="7"/>
      <c r="AB18" s="7"/>
      <c r="AC18" s="7"/>
      <c r="AD18" s="7"/>
      <c r="AE18" s="78"/>
      <c r="AF18" s="7"/>
      <c r="AG18" s="7"/>
      <c r="AH18" s="78"/>
      <c r="AI18" s="7"/>
      <c r="AJ18" s="7"/>
      <c r="AK18" s="78"/>
      <c r="AL18" s="7"/>
      <c r="AM18" s="7"/>
      <c r="AN18" s="78"/>
      <c r="AO18" s="7"/>
      <c r="AP18" s="7"/>
      <c r="AQ18" s="78"/>
      <c r="AR18" s="7"/>
      <c r="AS18" s="7"/>
      <c r="AT18" s="78"/>
      <c r="AU18" s="7"/>
      <c r="AV18" s="7"/>
      <c r="AW18" s="78"/>
      <c r="AX18" s="7"/>
      <c r="AY18" s="7"/>
      <c r="AZ18" s="78"/>
      <c r="BA18" s="7"/>
      <c r="BB18" s="7"/>
    </row>
    <row r="19" spans="1:54" ht="15.75" x14ac:dyDescent="0.3">
      <c r="A19" s="1" t="s">
        <v>23</v>
      </c>
      <c r="B19" s="12" t="e">
        <f ca="1">Retentionsanlage!C40*B18*Berechnung!B9/(Berechnung!B10+B15)/60</f>
        <v>#VALUE!</v>
      </c>
      <c r="C19" s="7" t="s">
        <v>14</v>
      </c>
      <c r="D19" s="1" t="s">
        <v>21</v>
      </c>
      <c r="J19" s="11">
        <v>9</v>
      </c>
      <c r="K19" s="11" t="s">
        <v>105</v>
      </c>
      <c r="L19" s="125" t="s">
        <v>110</v>
      </c>
      <c r="M19" s="72"/>
      <c r="N19" s="7"/>
      <c r="O19" s="7"/>
      <c r="P19" s="78"/>
      <c r="Q19" s="7"/>
      <c r="R19" s="7"/>
      <c r="S19" s="78"/>
      <c r="T19" s="7"/>
      <c r="U19" s="7"/>
      <c r="V19" s="7"/>
      <c r="W19" s="7"/>
      <c r="X19" s="7"/>
      <c r="Y19" s="79"/>
      <c r="Z19" s="7"/>
      <c r="AA19" s="7"/>
      <c r="AB19" s="7"/>
      <c r="AC19" s="7"/>
      <c r="AD19" s="7"/>
      <c r="AE19" s="78"/>
      <c r="AF19" s="7"/>
      <c r="AG19" s="7"/>
      <c r="AH19" s="72"/>
      <c r="AI19" s="7"/>
      <c r="AJ19" s="7"/>
      <c r="AK19" s="78"/>
      <c r="AL19" s="7"/>
      <c r="AM19" s="7"/>
      <c r="AN19" s="78"/>
      <c r="AO19" s="7"/>
      <c r="AP19" s="7"/>
      <c r="AQ19" s="78"/>
      <c r="AR19" s="7"/>
      <c r="AS19" s="7"/>
      <c r="AT19" s="78"/>
      <c r="AU19" s="7"/>
      <c r="AV19" s="7"/>
      <c r="AW19" s="78"/>
      <c r="AX19" s="7"/>
      <c r="AY19" s="7"/>
      <c r="AZ19" s="78"/>
      <c r="BA19" s="7"/>
      <c r="BB19" s="7"/>
    </row>
    <row r="20" spans="1:54" ht="25.5" x14ac:dyDescent="0.2">
      <c r="A20" s="4" t="s">
        <v>25</v>
      </c>
      <c r="B20" s="6">
        <v>12.5</v>
      </c>
      <c r="C20" s="8" t="s">
        <v>17</v>
      </c>
      <c r="D20" s="65" t="s">
        <v>20</v>
      </c>
      <c r="J20" s="11">
        <v>10</v>
      </c>
      <c r="K20" s="11" t="s">
        <v>106</v>
      </c>
      <c r="L20" s="81">
        <v>0.45</v>
      </c>
      <c r="M20" s="72"/>
      <c r="N20" s="7"/>
      <c r="O20" s="7"/>
      <c r="P20" s="78"/>
      <c r="Q20" s="7"/>
      <c r="R20" s="7"/>
      <c r="S20" s="78"/>
      <c r="T20" s="7"/>
      <c r="U20" s="7"/>
      <c r="V20" s="7"/>
      <c r="W20" s="7"/>
      <c r="X20" s="7"/>
      <c r="Y20" s="80"/>
      <c r="Z20" s="7"/>
      <c r="AA20" s="7"/>
      <c r="AB20" s="7"/>
      <c r="AC20" s="7"/>
      <c r="AD20" s="7"/>
      <c r="AE20" s="7"/>
      <c r="AF20" s="7"/>
      <c r="AG20" s="7"/>
      <c r="AH20" s="72"/>
      <c r="AI20" s="7"/>
      <c r="AJ20" s="14"/>
      <c r="AK20" s="14"/>
      <c r="AL20" s="7"/>
      <c r="AM20" s="7"/>
      <c r="AN20" s="78"/>
      <c r="AO20" s="7"/>
      <c r="AP20" s="7"/>
      <c r="AQ20" s="78"/>
      <c r="AR20" s="7"/>
      <c r="AS20" s="7"/>
      <c r="AT20" s="78"/>
      <c r="AU20" s="7"/>
      <c r="AV20" s="7"/>
      <c r="AW20" s="78"/>
      <c r="AX20" s="7"/>
      <c r="AY20" s="7"/>
      <c r="AZ20" s="78"/>
      <c r="BA20" s="7"/>
      <c r="BB20" s="7"/>
    </row>
    <row r="21" spans="1:54" ht="14.25" x14ac:dyDescent="0.2">
      <c r="B21" s="9"/>
      <c r="J21" s="11">
        <v>11</v>
      </c>
      <c r="K21" s="11" t="s">
        <v>95</v>
      </c>
      <c r="L21" s="81">
        <v>0.45</v>
      </c>
      <c r="M21" s="72"/>
      <c r="N21" s="7"/>
      <c r="O21" s="7"/>
      <c r="P21" s="7"/>
      <c r="Q21" s="7"/>
      <c r="R21" s="7"/>
      <c r="S21" s="78"/>
      <c r="T21" s="7"/>
      <c r="U21" s="7"/>
      <c r="V21" s="7"/>
      <c r="W21" s="7"/>
      <c r="X21" s="7"/>
      <c r="Y21" s="80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14"/>
      <c r="AK21" s="14"/>
      <c r="AL21" s="7"/>
      <c r="AM21" s="7"/>
      <c r="AN21" s="78"/>
      <c r="AO21" s="7"/>
      <c r="AP21" s="7"/>
      <c r="AQ21" s="78"/>
      <c r="AR21" s="7"/>
      <c r="AS21" s="7"/>
      <c r="AT21" s="7"/>
      <c r="AU21" s="7"/>
      <c r="AV21" s="7"/>
      <c r="AW21" s="78"/>
      <c r="AX21" s="7"/>
      <c r="AY21" s="7"/>
      <c r="AZ21" s="7"/>
      <c r="BA21" s="7"/>
      <c r="BB21" s="7"/>
    </row>
    <row r="22" spans="1:54" ht="14.25" x14ac:dyDescent="0.2">
      <c r="B22" s="9"/>
      <c r="J22" s="11">
        <v>12</v>
      </c>
      <c r="K22" s="124" t="s">
        <v>109</v>
      </c>
      <c r="L22" s="125" t="s">
        <v>110</v>
      </c>
      <c r="M22" s="72"/>
      <c r="N22" s="7"/>
      <c r="O22" s="7"/>
      <c r="P22" s="7"/>
      <c r="Q22" s="7"/>
      <c r="R22" s="7"/>
      <c r="S22" s="78"/>
      <c r="T22" s="7"/>
      <c r="U22" s="7"/>
      <c r="V22" s="7"/>
      <c r="W22" s="7"/>
      <c r="X22" s="7"/>
      <c r="Y22" s="80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14"/>
      <c r="AK22" s="14"/>
      <c r="AL22" s="7"/>
      <c r="AM22" s="7"/>
      <c r="AN22" s="78"/>
      <c r="AO22" s="7"/>
      <c r="AP22" s="7"/>
      <c r="AQ22" s="78"/>
      <c r="AR22" s="7"/>
      <c r="AS22" s="7"/>
      <c r="AT22" s="7"/>
      <c r="AU22" s="7"/>
      <c r="AV22" s="7"/>
      <c r="AW22" s="78"/>
      <c r="AX22" s="7"/>
      <c r="AY22" s="7"/>
      <c r="AZ22" s="7"/>
      <c r="BA22" s="7"/>
      <c r="BB22" s="7"/>
    </row>
    <row r="23" spans="1:54" ht="14.25" x14ac:dyDescent="0.2">
      <c r="A23" s="2" t="s">
        <v>12</v>
      </c>
      <c r="B23" s="9"/>
      <c r="J23" s="11">
        <v>13</v>
      </c>
      <c r="K23" s="124"/>
      <c r="L23" s="70" t="str">
        <f ca="1">IF(OFFSET(J23,,$B$16*3)=0,"",OFFSET(J23,,$B$16*3))</f>
        <v/>
      </c>
      <c r="M23" s="72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0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14"/>
      <c r="AK23" s="14"/>
      <c r="AL23" s="7"/>
      <c r="AM23" s="7"/>
      <c r="AN23" s="78"/>
      <c r="AO23" s="7"/>
      <c r="AP23" s="7"/>
      <c r="AQ23" s="78"/>
      <c r="AR23" s="7"/>
      <c r="AS23" s="7"/>
      <c r="AT23" s="7"/>
      <c r="AU23" s="7"/>
      <c r="AV23" s="7"/>
      <c r="AW23" s="78"/>
      <c r="AX23" s="7"/>
      <c r="AY23" s="7"/>
      <c r="AZ23" s="7"/>
      <c r="BA23" s="7"/>
      <c r="BB23" s="7"/>
    </row>
    <row r="24" spans="1:54" ht="14.25" x14ac:dyDescent="0.2">
      <c r="B24" s="9"/>
      <c r="J24" s="11">
        <v>14</v>
      </c>
      <c r="K24" s="11"/>
      <c r="L24" s="70" t="str">
        <f ca="1">IF(OFFSET(J24,,$B$16*3)=0,"",OFFSET(J24,,$B$16*3))</f>
        <v/>
      </c>
      <c r="M24" s="72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6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14"/>
      <c r="AK24" s="14"/>
      <c r="AL24" s="7"/>
      <c r="AM24" s="7"/>
      <c r="AN24" s="78"/>
      <c r="AO24" s="7"/>
      <c r="AP24" s="7"/>
      <c r="AQ24" s="78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4.25" x14ac:dyDescent="0.2">
      <c r="A25" s="1" t="s">
        <v>15</v>
      </c>
      <c r="B25" s="13" t="e">
        <f ca="1">IF((Retentionsanlage!C45-Retentionsanlage!C46)&gt;=0,0,(Retentionsanlage!E40*Berechnung!B9+Berechnung!B19*60*(B10-2*SQRT(Retentionsanlage!E40*Berechnung!B9*Berechnung!B10/(Berechnung!B19*60))))/1000)</f>
        <v>#VALUE!</v>
      </c>
      <c r="C25" s="1" t="s">
        <v>13</v>
      </c>
      <c r="D25" s="1" t="s">
        <v>22</v>
      </c>
      <c r="J25" s="11">
        <v>15</v>
      </c>
      <c r="K25" s="11"/>
      <c r="L25" s="70" t="str">
        <f ca="1">IF(OFFSET(J25,,$B$16*3)=0,"",OFFSET(J25,,$B$16*3))</f>
        <v/>
      </c>
      <c r="M25" s="72"/>
      <c r="N25" s="14"/>
      <c r="O25" s="14"/>
      <c r="P25" s="14"/>
      <c r="Q25" s="7"/>
      <c r="R25" s="7"/>
      <c r="S25" s="7"/>
      <c r="T25" s="7"/>
      <c r="U25" s="7"/>
      <c r="V25" s="7"/>
      <c r="W25" s="7"/>
      <c r="X25" s="7"/>
      <c r="Y25" s="76"/>
      <c r="Z25" s="7"/>
      <c r="AA25" s="7"/>
      <c r="AB25" s="7"/>
      <c r="AC25" s="7"/>
      <c r="AD25" s="14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8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ht="14.25" x14ac:dyDescent="0.2">
      <c r="B26" s="9"/>
      <c r="J26" s="11">
        <v>16</v>
      </c>
      <c r="K26" s="11"/>
      <c r="L26" s="70" t="str">
        <f ca="1">IF(OFFSET(J26,,$B$16*3)=0,"",OFFSET(J26,,$B$16*3))</f>
        <v/>
      </c>
      <c r="M26" s="72"/>
      <c r="N26" s="14"/>
      <c r="O26" s="14"/>
      <c r="P26" s="14"/>
      <c r="Q26" s="7"/>
      <c r="R26" s="7"/>
      <c r="S26" s="7"/>
      <c r="T26" s="7"/>
      <c r="U26" s="7"/>
      <c r="V26" s="7"/>
      <c r="W26" s="7"/>
      <c r="X26" s="7"/>
      <c r="Y26" s="76"/>
      <c r="Z26" s="7"/>
      <c r="AA26" s="7"/>
      <c r="AB26" s="7"/>
      <c r="AC26" s="7"/>
      <c r="AD26" s="14"/>
      <c r="AE26" s="7"/>
      <c r="AF26" s="7"/>
      <c r="AG26" s="7"/>
      <c r="AH26" s="7"/>
      <c r="AI26" s="7"/>
      <c r="AJ26" s="14"/>
      <c r="AK26" s="7"/>
      <c r="AL26" s="7"/>
      <c r="AM26" s="7"/>
      <c r="AN26" s="7"/>
      <c r="AO26" s="7"/>
      <c r="AP26" s="7"/>
      <c r="AQ26" s="78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ht="15.75" x14ac:dyDescent="0.3">
      <c r="A27" s="3" t="s">
        <v>16</v>
      </c>
      <c r="B27" s="12" t="e">
        <f>Retentionsanlage!E40*Berechnung!B9/(Berechnung!B10+Berechnung!B15)/60</f>
        <v>#VALUE!</v>
      </c>
      <c r="C27" s="3" t="s">
        <v>14</v>
      </c>
      <c r="D27" s="1" t="s">
        <v>24</v>
      </c>
      <c r="N27" s="7"/>
      <c r="O27" s="14"/>
      <c r="P27" s="14"/>
      <c r="Q27" s="14"/>
      <c r="R27" s="14"/>
      <c r="S27" s="14"/>
      <c r="T27" s="7"/>
      <c r="U27" s="7"/>
      <c r="V27" s="7"/>
      <c r="W27" s="7"/>
      <c r="X27" s="7"/>
      <c r="Y27" s="7"/>
      <c r="Z27" s="7"/>
      <c r="AA27" s="7"/>
      <c r="AB27" s="76"/>
      <c r="AC27" s="7"/>
      <c r="AD27" s="7"/>
      <c r="AE27" s="7"/>
      <c r="AF27" s="7"/>
      <c r="AG27" s="14"/>
      <c r="AH27" s="7"/>
      <c r="AI27" s="7"/>
      <c r="AJ27" s="7"/>
      <c r="AK27" s="7"/>
      <c r="AL27" s="7"/>
      <c r="AM27" s="14"/>
      <c r="AN27" s="7"/>
      <c r="AO27" s="7"/>
      <c r="AP27" s="7"/>
      <c r="AQ27" s="7"/>
      <c r="AR27" s="7"/>
      <c r="AS27" s="7"/>
      <c r="AT27" s="78"/>
      <c r="AU27" s="7"/>
      <c r="AV27" s="7"/>
      <c r="AW27" s="7"/>
      <c r="AX27" s="7"/>
      <c r="AY27" s="7"/>
      <c r="AZ27" s="7"/>
      <c r="BA27" s="7"/>
      <c r="BB27" s="7"/>
    </row>
    <row r="28" spans="1:54" x14ac:dyDescent="0.2">
      <c r="B28" s="9"/>
      <c r="N28" s="7"/>
      <c r="O28" s="14"/>
      <c r="P28" s="14"/>
      <c r="Q28" s="14"/>
      <c r="R28" s="14"/>
      <c r="S28" s="14"/>
      <c r="T28" s="7"/>
      <c r="U28" s="7"/>
      <c r="V28" s="7"/>
      <c r="W28" s="7"/>
      <c r="X28" s="7"/>
      <c r="Y28" s="7"/>
      <c r="Z28" s="7"/>
      <c r="AA28" s="7"/>
      <c r="AB28" s="76"/>
      <c r="AC28" s="7"/>
      <c r="AD28" s="7"/>
      <c r="AE28" s="7"/>
      <c r="AF28" s="7"/>
      <c r="AG28" s="14"/>
      <c r="AH28" s="7"/>
      <c r="AI28" s="7"/>
      <c r="AJ28" s="7"/>
      <c r="AK28" s="7"/>
      <c r="AL28" s="7"/>
      <c r="AM28" s="14"/>
      <c r="AN28" s="7"/>
      <c r="AO28" s="7"/>
      <c r="AP28" s="7"/>
      <c r="AQ28" s="7"/>
      <c r="AR28" s="7"/>
      <c r="AS28" s="14"/>
      <c r="AT28" s="14"/>
      <c r="AU28" s="7"/>
      <c r="AV28" s="7"/>
      <c r="AW28" s="7"/>
      <c r="AX28" s="7"/>
      <c r="AY28" s="7"/>
      <c r="AZ28" s="7"/>
      <c r="BA28" s="7"/>
      <c r="BB28" s="7"/>
    </row>
    <row r="29" spans="1:54" x14ac:dyDescent="0.2">
      <c r="A29" s="67" t="s">
        <v>64</v>
      </c>
      <c r="B29" s="68" t="e">
        <f ca="1">(B25*1000/B19)/3600</f>
        <v>#VALUE!</v>
      </c>
      <c r="C29" s="67" t="s">
        <v>40</v>
      </c>
      <c r="D29" s="67" t="s">
        <v>65</v>
      </c>
      <c r="E29" s="67"/>
      <c r="F29" s="67"/>
      <c r="G29" s="67"/>
      <c r="N29" s="7"/>
      <c r="O29" s="14"/>
      <c r="P29" s="14"/>
      <c r="Q29" s="14"/>
      <c r="R29" s="14"/>
      <c r="S29" s="14"/>
      <c r="T29" s="7"/>
      <c r="U29" s="7"/>
      <c r="V29" s="7"/>
      <c r="W29" s="7"/>
      <c r="X29" s="7"/>
      <c r="Y29" s="7"/>
      <c r="Z29" s="7"/>
      <c r="AA29" s="7"/>
      <c r="AB29" s="76"/>
      <c r="AC29" s="7"/>
      <c r="AD29" s="7"/>
      <c r="AE29" s="7"/>
      <c r="AF29" s="7"/>
      <c r="AG29" s="14"/>
      <c r="AH29" s="7"/>
      <c r="AI29" s="7"/>
      <c r="AJ29" s="7"/>
      <c r="AK29" s="7"/>
      <c r="AL29" s="7"/>
      <c r="AM29" s="14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2">
      <c r="A30" s="3"/>
      <c r="B30"/>
      <c r="C30" s="3"/>
      <c r="O30"/>
      <c r="P30"/>
      <c r="Q30"/>
      <c r="R30"/>
      <c r="S30"/>
      <c r="AG30"/>
      <c r="AM30"/>
    </row>
    <row r="31" spans="1:54" x14ac:dyDescent="0.2">
      <c r="O31"/>
      <c r="P31"/>
      <c r="Q31"/>
      <c r="R31"/>
      <c r="S31"/>
      <c r="AG31"/>
      <c r="AM31"/>
    </row>
    <row r="32" spans="1:54" x14ac:dyDescent="0.2">
      <c r="O32"/>
      <c r="P32"/>
      <c r="Q32"/>
      <c r="R32"/>
      <c r="S32"/>
      <c r="AG32"/>
      <c r="AM32"/>
    </row>
    <row r="33" spans="14:39" x14ac:dyDescent="0.2">
      <c r="N33"/>
      <c r="O33"/>
      <c r="P33"/>
      <c r="Q33"/>
      <c r="R33"/>
      <c r="S33"/>
      <c r="AG33"/>
      <c r="AM33"/>
    </row>
    <row r="34" spans="14:39" x14ac:dyDescent="0.2">
      <c r="N34"/>
      <c r="O34"/>
      <c r="P34"/>
      <c r="Q34"/>
      <c r="R34"/>
      <c r="S34"/>
      <c r="AG34"/>
      <c r="AM34"/>
    </row>
    <row r="35" spans="14:39" x14ac:dyDescent="0.2">
      <c r="N35"/>
      <c r="O35"/>
      <c r="P35"/>
      <c r="Q35"/>
      <c r="R35"/>
      <c r="S35"/>
      <c r="AG35"/>
      <c r="AM35"/>
    </row>
    <row r="36" spans="14:39" x14ac:dyDescent="0.2">
      <c r="N36"/>
      <c r="O36"/>
      <c r="P36"/>
      <c r="Q36"/>
      <c r="R36"/>
      <c r="AG36"/>
      <c r="AM36"/>
    </row>
    <row r="37" spans="14:39" x14ac:dyDescent="0.2">
      <c r="N37"/>
      <c r="O37"/>
      <c r="P37"/>
      <c r="Q37"/>
      <c r="R37"/>
      <c r="AG37"/>
      <c r="AM37"/>
    </row>
    <row r="38" spans="14:39" x14ac:dyDescent="0.2">
      <c r="N38"/>
      <c r="O38"/>
      <c r="P38"/>
      <c r="Q38"/>
      <c r="R38"/>
      <c r="AM38"/>
    </row>
    <row r="39" spans="14:39" x14ac:dyDescent="0.2">
      <c r="N39"/>
      <c r="O39"/>
      <c r="P39"/>
      <c r="Q39"/>
      <c r="R39"/>
    </row>
    <row r="40" spans="14:39" x14ac:dyDescent="0.2">
      <c r="N40"/>
      <c r="O40"/>
      <c r="P40"/>
      <c r="Q40"/>
      <c r="R40"/>
    </row>
    <row r="41" spans="14:39" x14ac:dyDescent="0.2">
      <c r="N41"/>
      <c r="O41"/>
      <c r="P41"/>
      <c r="Q41"/>
      <c r="R41"/>
    </row>
    <row r="42" spans="14:39" x14ac:dyDescent="0.2">
      <c r="N42"/>
      <c r="O42"/>
      <c r="P42"/>
      <c r="Q42"/>
      <c r="R42"/>
    </row>
    <row r="43" spans="14:39" x14ac:dyDescent="0.2">
      <c r="N43"/>
      <c r="O43"/>
      <c r="P43"/>
      <c r="Q43"/>
      <c r="R43"/>
    </row>
    <row r="44" spans="14:39" x14ac:dyDescent="0.2">
      <c r="N44"/>
      <c r="O44"/>
      <c r="P44"/>
      <c r="Q44"/>
      <c r="R44"/>
    </row>
    <row r="45" spans="14:39" x14ac:dyDescent="0.2">
      <c r="N45"/>
      <c r="O45"/>
      <c r="P45"/>
      <c r="Q45"/>
      <c r="R45"/>
    </row>
    <row r="46" spans="14:39" x14ac:dyDescent="0.2">
      <c r="N46"/>
      <c r="O46"/>
      <c r="P46"/>
      <c r="Q46"/>
      <c r="R46"/>
    </row>
    <row r="47" spans="14:39" x14ac:dyDescent="0.2">
      <c r="N47"/>
      <c r="O47"/>
      <c r="P47"/>
      <c r="Q47"/>
      <c r="R47"/>
    </row>
    <row r="48" spans="14:39" x14ac:dyDescent="0.2">
      <c r="N48"/>
      <c r="O48"/>
      <c r="P48"/>
      <c r="Q48"/>
      <c r="R48"/>
    </row>
    <row r="49" spans="14:18" x14ac:dyDescent="0.2">
      <c r="N49"/>
      <c r="O49"/>
      <c r="P49"/>
      <c r="Q49"/>
      <c r="R49"/>
    </row>
    <row r="50" spans="14:18" x14ac:dyDescent="0.2">
      <c r="N50"/>
      <c r="O50"/>
      <c r="P50"/>
      <c r="Q50"/>
      <c r="R50"/>
    </row>
    <row r="51" spans="14:18" x14ac:dyDescent="0.2">
      <c r="N51"/>
      <c r="O51"/>
      <c r="P51"/>
      <c r="Q51"/>
      <c r="R51"/>
    </row>
    <row r="52" spans="14:18" x14ac:dyDescent="0.2">
      <c r="N52"/>
      <c r="O52"/>
      <c r="P52"/>
      <c r="Q52"/>
      <c r="R52"/>
    </row>
    <row r="53" spans="14:18" x14ac:dyDescent="0.2">
      <c r="N53"/>
      <c r="O53"/>
      <c r="P53"/>
      <c r="Q53"/>
      <c r="R53"/>
    </row>
    <row r="54" spans="14:18" x14ac:dyDescent="0.2">
      <c r="N54"/>
      <c r="O54"/>
      <c r="P54"/>
      <c r="Q54"/>
      <c r="R54"/>
    </row>
    <row r="55" spans="14:18" x14ac:dyDescent="0.2">
      <c r="N55"/>
      <c r="O55"/>
      <c r="P55"/>
      <c r="Q55"/>
      <c r="R55"/>
    </row>
    <row r="56" spans="14:18" x14ac:dyDescent="0.2">
      <c r="N56"/>
      <c r="O56"/>
      <c r="P56"/>
      <c r="Q56"/>
      <c r="R56"/>
    </row>
    <row r="57" spans="14:18" x14ac:dyDescent="0.2">
      <c r="N57"/>
      <c r="O57"/>
      <c r="P57"/>
      <c r="Q57"/>
      <c r="R57"/>
    </row>
    <row r="58" spans="14:18" x14ac:dyDescent="0.2">
      <c r="N58"/>
      <c r="O58"/>
      <c r="P58"/>
      <c r="Q58"/>
      <c r="R58"/>
    </row>
    <row r="59" spans="14:18" x14ac:dyDescent="0.2">
      <c r="N59"/>
      <c r="O59"/>
      <c r="P59"/>
      <c r="Q59"/>
      <c r="R59"/>
    </row>
    <row r="60" spans="14:18" x14ac:dyDescent="0.2">
      <c r="N60"/>
      <c r="O60"/>
      <c r="P60"/>
      <c r="Q60"/>
      <c r="R60"/>
    </row>
    <row r="61" spans="14:18" x14ac:dyDescent="0.2">
      <c r="N61"/>
      <c r="O61"/>
      <c r="P61"/>
      <c r="Q61"/>
      <c r="R61"/>
    </row>
    <row r="62" spans="14:18" x14ac:dyDescent="0.2">
      <c r="N62"/>
      <c r="O62"/>
      <c r="P62"/>
      <c r="Q62"/>
      <c r="R62"/>
    </row>
    <row r="63" spans="14:18" x14ac:dyDescent="0.2">
      <c r="N63"/>
      <c r="O63"/>
      <c r="P63"/>
      <c r="Q63"/>
      <c r="R63"/>
    </row>
    <row r="64" spans="14:18" x14ac:dyDescent="0.2">
      <c r="N64"/>
      <c r="O64"/>
      <c r="P64"/>
      <c r="Q64"/>
      <c r="R64"/>
    </row>
    <row r="65" spans="14:18" x14ac:dyDescent="0.2">
      <c r="N65"/>
      <c r="O65"/>
      <c r="P65"/>
      <c r="Q65"/>
      <c r="R65"/>
    </row>
    <row r="66" spans="14:18" x14ac:dyDescent="0.2">
      <c r="N66"/>
      <c r="O66"/>
      <c r="P66"/>
      <c r="Q66"/>
      <c r="R66"/>
    </row>
    <row r="67" spans="14:18" x14ac:dyDescent="0.2">
      <c r="N67"/>
      <c r="O67"/>
      <c r="P67"/>
      <c r="Q67"/>
      <c r="R67"/>
    </row>
    <row r="68" spans="14:18" x14ac:dyDescent="0.2">
      <c r="N68"/>
      <c r="O68"/>
      <c r="P68"/>
      <c r="Q68"/>
      <c r="R68"/>
    </row>
    <row r="69" spans="14:18" x14ac:dyDescent="0.2">
      <c r="N69"/>
      <c r="O69"/>
      <c r="P69"/>
      <c r="Q69"/>
      <c r="R69"/>
    </row>
    <row r="70" spans="14:18" x14ac:dyDescent="0.2">
      <c r="N70"/>
      <c r="O70"/>
      <c r="P70"/>
      <c r="Q70"/>
      <c r="R70"/>
    </row>
    <row r="71" spans="14:18" x14ac:dyDescent="0.2">
      <c r="N71"/>
      <c r="O71"/>
      <c r="P71"/>
      <c r="Q71"/>
      <c r="R71"/>
    </row>
    <row r="72" spans="14:18" x14ac:dyDescent="0.2">
      <c r="N72"/>
      <c r="O72"/>
      <c r="P72"/>
      <c r="Q72"/>
      <c r="R72"/>
    </row>
    <row r="73" spans="14:18" x14ac:dyDescent="0.2">
      <c r="N73"/>
      <c r="O73"/>
      <c r="P73"/>
      <c r="Q73"/>
      <c r="R73"/>
    </row>
    <row r="74" spans="14:18" x14ac:dyDescent="0.2">
      <c r="N74"/>
      <c r="O74"/>
      <c r="P74"/>
      <c r="Q74"/>
      <c r="R74"/>
    </row>
    <row r="75" spans="14:18" x14ac:dyDescent="0.2">
      <c r="N75"/>
      <c r="O75"/>
      <c r="P75"/>
      <c r="Q75"/>
      <c r="R75"/>
    </row>
    <row r="76" spans="14:18" x14ac:dyDescent="0.2">
      <c r="N76"/>
      <c r="O76"/>
      <c r="P76"/>
      <c r="Q76"/>
      <c r="R76"/>
    </row>
    <row r="77" spans="14:18" x14ac:dyDescent="0.2">
      <c r="N77"/>
      <c r="O77"/>
      <c r="P77"/>
      <c r="Q77"/>
      <c r="R77"/>
    </row>
    <row r="78" spans="14:18" x14ac:dyDescent="0.2">
      <c r="N78"/>
      <c r="O78"/>
      <c r="P78"/>
      <c r="Q78"/>
      <c r="R78"/>
    </row>
    <row r="79" spans="14:18" x14ac:dyDescent="0.2">
      <c r="N79"/>
      <c r="O79"/>
      <c r="P79"/>
      <c r="Q79"/>
      <c r="R79"/>
    </row>
    <row r="80" spans="14:18" x14ac:dyDescent="0.2">
      <c r="N80"/>
      <c r="O80"/>
      <c r="P80"/>
      <c r="Q80"/>
      <c r="R80"/>
    </row>
    <row r="81" spans="14:18" x14ac:dyDescent="0.2">
      <c r="N81"/>
      <c r="O81"/>
      <c r="P81"/>
      <c r="Q81"/>
      <c r="R81"/>
    </row>
    <row r="82" spans="14:18" x14ac:dyDescent="0.2">
      <c r="N82"/>
      <c r="O82"/>
      <c r="P82"/>
      <c r="Q82"/>
      <c r="R82"/>
    </row>
    <row r="83" spans="14:18" x14ac:dyDescent="0.2">
      <c r="N83"/>
      <c r="O83"/>
      <c r="P83"/>
      <c r="Q83"/>
      <c r="R83"/>
    </row>
    <row r="84" spans="14:18" x14ac:dyDescent="0.2">
      <c r="N84"/>
      <c r="O84"/>
      <c r="P84"/>
      <c r="Q84"/>
      <c r="R84"/>
    </row>
    <row r="85" spans="14:18" x14ac:dyDescent="0.2">
      <c r="N85"/>
      <c r="O85"/>
      <c r="P85"/>
      <c r="Q85"/>
      <c r="R85"/>
    </row>
    <row r="86" spans="14:18" x14ac:dyDescent="0.2">
      <c r="N86"/>
      <c r="O86"/>
      <c r="P86"/>
      <c r="Q86"/>
      <c r="R86"/>
    </row>
    <row r="87" spans="14:18" x14ac:dyDescent="0.2">
      <c r="N87"/>
      <c r="O87"/>
      <c r="P87"/>
      <c r="Q87"/>
      <c r="R87"/>
    </row>
    <row r="88" spans="14:18" x14ac:dyDescent="0.2">
      <c r="N88"/>
      <c r="O88"/>
      <c r="P88"/>
      <c r="Q88"/>
      <c r="R88"/>
    </row>
    <row r="89" spans="14:18" x14ac:dyDescent="0.2">
      <c r="N89"/>
      <c r="O89"/>
      <c r="P89"/>
      <c r="Q89"/>
      <c r="R89"/>
    </row>
    <row r="90" spans="14:18" x14ac:dyDescent="0.2">
      <c r="N90"/>
      <c r="O90"/>
      <c r="P90"/>
      <c r="Q90"/>
      <c r="R90"/>
    </row>
    <row r="91" spans="14:18" x14ac:dyDescent="0.2">
      <c r="N91"/>
      <c r="O91"/>
      <c r="P91"/>
      <c r="Q91"/>
      <c r="R91"/>
    </row>
    <row r="92" spans="14:18" x14ac:dyDescent="0.2">
      <c r="N92"/>
      <c r="O92"/>
      <c r="P92"/>
      <c r="Q92"/>
      <c r="R92"/>
    </row>
    <row r="93" spans="14:18" x14ac:dyDescent="0.2">
      <c r="N93"/>
      <c r="O93"/>
      <c r="P93"/>
      <c r="Q93"/>
      <c r="R93"/>
    </row>
    <row r="94" spans="14:18" x14ac:dyDescent="0.2">
      <c r="N94"/>
      <c r="O94"/>
      <c r="P94"/>
      <c r="Q94"/>
      <c r="R94"/>
    </row>
    <row r="95" spans="14:18" x14ac:dyDescent="0.2">
      <c r="N95"/>
      <c r="O95"/>
      <c r="P95"/>
      <c r="Q95"/>
      <c r="R95"/>
    </row>
    <row r="96" spans="14:18" x14ac:dyDescent="0.2">
      <c r="N96"/>
      <c r="O96"/>
      <c r="P96"/>
      <c r="Q96"/>
      <c r="R96"/>
    </row>
    <row r="97" spans="14:18" x14ac:dyDescent="0.2">
      <c r="N97"/>
      <c r="O97"/>
      <c r="P97"/>
      <c r="Q97"/>
      <c r="R97"/>
    </row>
    <row r="98" spans="14:18" x14ac:dyDescent="0.2">
      <c r="N98"/>
      <c r="O98"/>
      <c r="P98"/>
      <c r="Q98"/>
      <c r="R98"/>
    </row>
    <row r="99" spans="14:18" x14ac:dyDescent="0.2">
      <c r="N99"/>
      <c r="O99"/>
      <c r="P99"/>
      <c r="Q99"/>
      <c r="R99"/>
    </row>
    <row r="100" spans="14:18" x14ac:dyDescent="0.2">
      <c r="N100"/>
      <c r="O100"/>
      <c r="P100"/>
      <c r="Q100"/>
      <c r="R100"/>
    </row>
    <row r="101" spans="14:18" x14ac:dyDescent="0.2">
      <c r="N101"/>
      <c r="O101"/>
      <c r="P101"/>
      <c r="Q101"/>
      <c r="R101"/>
    </row>
    <row r="102" spans="14:18" x14ac:dyDescent="0.2">
      <c r="N102"/>
      <c r="O102"/>
      <c r="P102"/>
      <c r="Q102"/>
      <c r="R102"/>
    </row>
    <row r="103" spans="14:18" x14ac:dyDescent="0.2">
      <c r="N103"/>
      <c r="O103"/>
      <c r="P103"/>
      <c r="Q103"/>
      <c r="R103"/>
    </row>
    <row r="104" spans="14:18" x14ac:dyDescent="0.2">
      <c r="N104"/>
      <c r="O104"/>
      <c r="P104"/>
      <c r="Q104"/>
      <c r="R104"/>
    </row>
    <row r="105" spans="14:18" x14ac:dyDescent="0.2">
      <c r="N105"/>
      <c r="O105"/>
      <c r="P105"/>
      <c r="Q105"/>
      <c r="R105"/>
    </row>
    <row r="106" spans="14:18" x14ac:dyDescent="0.2">
      <c r="N106"/>
      <c r="O106"/>
      <c r="P106"/>
      <c r="Q106"/>
      <c r="R106"/>
    </row>
    <row r="107" spans="14:18" x14ac:dyDescent="0.2">
      <c r="N107"/>
      <c r="O107"/>
      <c r="P107"/>
      <c r="Q107"/>
      <c r="R107"/>
    </row>
    <row r="108" spans="14:18" x14ac:dyDescent="0.2">
      <c r="N108"/>
      <c r="O108"/>
      <c r="P108"/>
      <c r="Q108"/>
      <c r="R108"/>
    </row>
    <row r="109" spans="14:18" x14ac:dyDescent="0.2">
      <c r="N109"/>
      <c r="O109"/>
      <c r="P109"/>
      <c r="Q109"/>
      <c r="R109"/>
    </row>
    <row r="110" spans="14:18" x14ac:dyDescent="0.2">
      <c r="N110"/>
      <c r="O110"/>
      <c r="P110"/>
      <c r="Q110"/>
      <c r="R110"/>
    </row>
    <row r="111" spans="14:18" x14ac:dyDescent="0.2">
      <c r="N111"/>
      <c r="O111"/>
      <c r="P111"/>
      <c r="Q111"/>
      <c r="R111"/>
    </row>
    <row r="112" spans="14:18" x14ac:dyDescent="0.2">
      <c r="N112"/>
      <c r="O112"/>
      <c r="P112"/>
      <c r="Q112"/>
      <c r="R112"/>
    </row>
    <row r="113" spans="14:18" x14ac:dyDescent="0.2">
      <c r="N113"/>
      <c r="O113"/>
      <c r="P113"/>
      <c r="Q113"/>
      <c r="R113"/>
    </row>
    <row r="114" spans="14:18" x14ac:dyDescent="0.2">
      <c r="N114"/>
      <c r="O114"/>
      <c r="P114"/>
      <c r="Q114"/>
      <c r="R114"/>
    </row>
    <row r="115" spans="14:18" x14ac:dyDescent="0.2">
      <c r="N115"/>
      <c r="O115"/>
      <c r="P115"/>
      <c r="Q115"/>
      <c r="R115"/>
    </row>
    <row r="116" spans="14:18" x14ac:dyDescent="0.2">
      <c r="N116"/>
      <c r="O116"/>
      <c r="P116"/>
      <c r="Q116"/>
      <c r="R116"/>
    </row>
    <row r="117" spans="14:18" x14ac:dyDescent="0.2">
      <c r="N117"/>
      <c r="O117"/>
      <c r="P117"/>
      <c r="Q117"/>
      <c r="R117"/>
    </row>
    <row r="118" spans="14:18" x14ac:dyDescent="0.2">
      <c r="N118"/>
      <c r="O118"/>
      <c r="P118"/>
      <c r="Q118"/>
      <c r="R118"/>
    </row>
    <row r="119" spans="14:18" x14ac:dyDescent="0.2">
      <c r="N119"/>
      <c r="O119"/>
      <c r="P119"/>
      <c r="Q119"/>
      <c r="R119"/>
    </row>
    <row r="120" spans="14:18" x14ac:dyDescent="0.2">
      <c r="N120"/>
      <c r="O120"/>
      <c r="P120"/>
      <c r="Q120"/>
      <c r="R120"/>
    </row>
    <row r="121" spans="14:18" x14ac:dyDescent="0.2">
      <c r="N121"/>
      <c r="O121"/>
      <c r="P121"/>
      <c r="Q121"/>
      <c r="R121"/>
    </row>
    <row r="122" spans="14:18" x14ac:dyDescent="0.2">
      <c r="N122"/>
      <c r="O122"/>
      <c r="P122"/>
      <c r="Q122"/>
      <c r="R122"/>
    </row>
    <row r="123" spans="14:18" x14ac:dyDescent="0.2">
      <c r="N123"/>
      <c r="O123"/>
      <c r="P123"/>
      <c r="Q123"/>
      <c r="R123"/>
    </row>
    <row r="124" spans="14:18" x14ac:dyDescent="0.2">
      <c r="N124"/>
      <c r="O124"/>
      <c r="P124"/>
      <c r="Q124"/>
      <c r="R124"/>
    </row>
    <row r="125" spans="14:18" x14ac:dyDescent="0.2">
      <c r="N125"/>
      <c r="O125"/>
      <c r="P125"/>
      <c r="Q125"/>
      <c r="R125"/>
    </row>
    <row r="126" spans="14:18" x14ac:dyDescent="0.2">
      <c r="N126"/>
      <c r="O126"/>
      <c r="P126"/>
      <c r="Q126"/>
      <c r="R126"/>
    </row>
    <row r="127" spans="14:18" x14ac:dyDescent="0.2">
      <c r="N127"/>
      <c r="O127"/>
      <c r="P127"/>
      <c r="Q127"/>
      <c r="R127"/>
    </row>
    <row r="128" spans="14:18" x14ac:dyDescent="0.2">
      <c r="N128"/>
      <c r="O128"/>
      <c r="P128"/>
      <c r="Q128"/>
      <c r="R128"/>
    </row>
    <row r="129" spans="14:18" x14ac:dyDescent="0.2">
      <c r="N129"/>
      <c r="O129"/>
      <c r="P129"/>
      <c r="Q129"/>
      <c r="R129"/>
    </row>
    <row r="130" spans="14:18" x14ac:dyDescent="0.2">
      <c r="N130"/>
      <c r="O130"/>
      <c r="P130"/>
      <c r="Q130"/>
      <c r="R130"/>
    </row>
    <row r="131" spans="14:18" x14ac:dyDescent="0.2">
      <c r="N131"/>
      <c r="O131"/>
      <c r="P131"/>
      <c r="Q131"/>
      <c r="R131"/>
    </row>
    <row r="132" spans="14:18" x14ac:dyDescent="0.2">
      <c r="N132"/>
      <c r="O132"/>
      <c r="P132"/>
      <c r="Q132"/>
      <c r="R132"/>
    </row>
    <row r="133" spans="14:18" x14ac:dyDescent="0.2">
      <c r="N133"/>
      <c r="O133"/>
      <c r="P133"/>
      <c r="Q133"/>
      <c r="R133"/>
    </row>
    <row r="134" spans="14:18" x14ac:dyDescent="0.2">
      <c r="N134"/>
      <c r="O134"/>
      <c r="P134"/>
      <c r="Q134"/>
      <c r="R134"/>
    </row>
    <row r="135" spans="14:18" x14ac:dyDescent="0.2">
      <c r="N135"/>
      <c r="O135"/>
      <c r="P135"/>
      <c r="Q135"/>
      <c r="R135"/>
    </row>
    <row r="136" spans="14:18" x14ac:dyDescent="0.2">
      <c r="N136"/>
      <c r="O136"/>
      <c r="P136"/>
      <c r="Q136"/>
      <c r="R136"/>
    </row>
    <row r="137" spans="14:18" x14ac:dyDescent="0.2">
      <c r="N137"/>
      <c r="O137"/>
      <c r="P137"/>
      <c r="Q137"/>
      <c r="R137"/>
    </row>
    <row r="138" spans="14:18" x14ac:dyDescent="0.2">
      <c r="N138"/>
      <c r="O138"/>
      <c r="P138"/>
      <c r="Q138"/>
      <c r="R138"/>
    </row>
    <row r="139" spans="14:18" x14ac:dyDescent="0.2">
      <c r="N139"/>
      <c r="O139"/>
      <c r="P139"/>
      <c r="Q139"/>
      <c r="R139"/>
    </row>
    <row r="140" spans="14:18" x14ac:dyDescent="0.2">
      <c r="N140"/>
      <c r="O140"/>
      <c r="P140"/>
      <c r="Q140"/>
      <c r="R140"/>
    </row>
    <row r="141" spans="14:18" x14ac:dyDescent="0.2">
      <c r="N141"/>
      <c r="O141"/>
      <c r="P141"/>
      <c r="Q141"/>
      <c r="R141"/>
    </row>
    <row r="142" spans="14:18" x14ac:dyDescent="0.2">
      <c r="N142"/>
      <c r="O142"/>
      <c r="P142"/>
      <c r="Q142"/>
      <c r="R142"/>
    </row>
    <row r="143" spans="14:18" x14ac:dyDescent="0.2">
      <c r="N143"/>
      <c r="O143"/>
      <c r="P143"/>
      <c r="Q143"/>
      <c r="R143"/>
    </row>
    <row r="144" spans="14:18" x14ac:dyDescent="0.2">
      <c r="N144"/>
      <c r="O144"/>
      <c r="P144"/>
      <c r="Q144"/>
      <c r="R144"/>
    </row>
    <row r="145" spans="14:18" x14ac:dyDescent="0.2">
      <c r="N145"/>
      <c r="O145"/>
      <c r="P145"/>
      <c r="Q145"/>
      <c r="R145"/>
    </row>
    <row r="146" spans="14:18" x14ac:dyDescent="0.2">
      <c r="N146"/>
      <c r="O146"/>
      <c r="P146"/>
      <c r="Q146"/>
      <c r="R146"/>
    </row>
    <row r="147" spans="14:18" x14ac:dyDescent="0.2">
      <c r="N147"/>
      <c r="O147"/>
      <c r="P147"/>
      <c r="Q147"/>
      <c r="R147"/>
    </row>
    <row r="148" spans="14:18" x14ac:dyDescent="0.2">
      <c r="N148"/>
      <c r="O148"/>
      <c r="P148"/>
      <c r="Q148"/>
      <c r="R148"/>
    </row>
    <row r="149" spans="14:18" x14ac:dyDescent="0.2">
      <c r="N149"/>
      <c r="O149"/>
      <c r="P149"/>
      <c r="Q149"/>
      <c r="R149"/>
    </row>
    <row r="150" spans="14:18" x14ac:dyDescent="0.2">
      <c r="N150"/>
      <c r="O150"/>
      <c r="P150"/>
      <c r="Q150"/>
      <c r="R150"/>
    </row>
    <row r="151" spans="14:18" x14ac:dyDescent="0.2">
      <c r="N151"/>
      <c r="O151"/>
      <c r="P151"/>
      <c r="Q151"/>
      <c r="R151"/>
    </row>
    <row r="152" spans="14:18" x14ac:dyDescent="0.2">
      <c r="N152"/>
      <c r="O152"/>
      <c r="P152"/>
      <c r="Q152"/>
      <c r="R152"/>
    </row>
    <row r="153" spans="14:18" x14ac:dyDescent="0.2">
      <c r="N153"/>
      <c r="O153"/>
      <c r="P153"/>
      <c r="Q153"/>
      <c r="R153"/>
    </row>
    <row r="154" spans="14:18" x14ac:dyDescent="0.2">
      <c r="N154"/>
      <c r="O154"/>
      <c r="P154"/>
      <c r="Q154"/>
      <c r="R154"/>
    </row>
    <row r="155" spans="14:18" x14ac:dyDescent="0.2">
      <c r="N155"/>
      <c r="O155"/>
      <c r="P155"/>
      <c r="Q155"/>
      <c r="R155"/>
    </row>
    <row r="156" spans="14:18" x14ac:dyDescent="0.2">
      <c r="N156"/>
      <c r="O156"/>
      <c r="P156"/>
      <c r="Q156"/>
      <c r="R156"/>
    </row>
    <row r="157" spans="14:18" x14ac:dyDescent="0.2">
      <c r="N157"/>
      <c r="O157"/>
      <c r="P157"/>
      <c r="Q157"/>
      <c r="R157"/>
    </row>
    <row r="158" spans="14:18" x14ac:dyDescent="0.2">
      <c r="N158"/>
      <c r="O158"/>
      <c r="P158"/>
      <c r="Q158"/>
      <c r="R158"/>
    </row>
    <row r="159" spans="14:18" x14ac:dyDescent="0.2">
      <c r="N159"/>
      <c r="O159"/>
      <c r="P159"/>
      <c r="Q159"/>
      <c r="R159"/>
    </row>
    <row r="160" spans="14:18" x14ac:dyDescent="0.2">
      <c r="N160"/>
      <c r="O160"/>
      <c r="P160"/>
      <c r="Q160"/>
      <c r="R160"/>
    </row>
    <row r="161" spans="14:18" x14ac:dyDescent="0.2">
      <c r="N161"/>
      <c r="O161"/>
      <c r="P161"/>
      <c r="Q161"/>
      <c r="R161"/>
    </row>
    <row r="162" spans="14:18" x14ac:dyDescent="0.2">
      <c r="N162"/>
      <c r="O162"/>
      <c r="P162"/>
      <c r="Q162"/>
      <c r="R162"/>
    </row>
    <row r="163" spans="14:18" x14ac:dyDescent="0.2">
      <c r="N163"/>
      <c r="O163"/>
      <c r="P163"/>
      <c r="Q163"/>
      <c r="R163"/>
    </row>
    <row r="164" spans="14:18" x14ac:dyDescent="0.2">
      <c r="N164"/>
      <c r="O164"/>
      <c r="P164"/>
      <c r="Q164"/>
      <c r="R164"/>
    </row>
    <row r="165" spans="14:18" x14ac:dyDescent="0.2">
      <c r="N165"/>
      <c r="O165"/>
      <c r="P165"/>
      <c r="Q165"/>
      <c r="R165"/>
    </row>
    <row r="166" spans="14:18" x14ac:dyDescent="0.2">
      <c r="N166"/>
      <c r="O166"/>
      <c r="P166"/>
      <c r="Q166"/>
      <c r="R166"/>
    </row>
    <row r="167" spans="14:18" x14ac:dyDescent="0.2">
      <c r="N167"/>
      <c r="O167"/>
      <c r="P167"/>
      <c r="Q167"/>
      <c r="R167"/>
    </row>
    <row r="168" spans="14:18" x14ac:dyDescent="0.2">
      <c r="N168"/>
      <c r="O168"/>
      <c r="P168"/>
      <c r="Q168"/>
      <c r="R168"/>
    </row>
    <row r="169" spans="14:18" x14ac:dyDescent="0.2">
      <c r="N169"/>
      <c r="O169"/>
      <c r="P169"/>
      <c r="Q169"/>
      <c r="R169"/>
    </row>
    <row r="170" spans="14:18" x14ac:dyDescent="0.2">
      <c r="N170"/>
      <c r="O170"/>
      <c r="P170"/>
      <c r="Q170"/>
      <c r="R170"/>
    </row>
    <row r="171" spans="14:18" x14ac:dyDescent="0.2">
      <c r="N171"/>
      <c r="O171"/>
      <c r="P171"/>
      <c r="Q171"/>
      <c r="R171"/>
    </row>
    <row r="172" spans="14:18" x14ac:dyDescent="0.2">
      <c r="N172"/>
      <c r="O172"/>
      <c r="P172"/>
      <c r="Q172"/>
      <c r="R172"/>
    </row>
    <row r="173" spans="14:18" x14ac:dyDescent="0.2">
      <c r="N173"/>
      <c r="O173"/>
      <c r="P173"/>
      <c r="Q173"/>
      <c r="R173"/>
    </row>
    <row r="174" spans="14:18" x14ac:dyDescent="0.2">
      <c r="N174"/>
      <c r="O174"/>
      <c r="P174"/>
      <c r="Q174"/>
      <c r="R174"/>
    </row>
    <row r="175" spans="14:18" x14ac:dyDescent="0.2">
      <c r="N175"/>
      <c r="O175"/>
      <c r="P175"/>
      <c r="Q175"/>
      <c r="R175"/>
    </row>
    <row r="176" spans="14:18" x14ac:dyDescent="0.2">
      <c r="N176"/>
      <c r="O176"/>
      <c r="P176"/>
      <c r="Q176"/>
      <c r="R176"/>
    </row>
    <row r="177" spans="14:18" x14ac:dyDescent="0.2">
      <c r="N177"/>
      <c r="O177"/>
      <c r="P177"/>
      <c r="Q177"/>
      <c r="R177"/>
    </row>
    <row r="178" spans="14:18" x14ac:dyDescent="0.2">
      <c r="N178"/>
      <c r="O178"/>
      <c r="P178"/>
      <c r="Q178"/>
      <c r="R178"/>
    </row>
    <row r="179" spans="14:18" x14ac:dyDescent="0.2">
      <c r="N179"/>
      <c r="O179"/>
      <c r="P179"/>
      <c r="Q179"/>
      <c r="R179"/>
    </row>
    <row r="180" spans="14:18" x14ac:dyDescent="0.2">
      <c r="N180"/>
      <c r="O180"/>
      <c r="P180"/>
      <c r="Q180"/>
      <c r="R180"/>
    </row>
    <row r="181" spans="14:18" x14ac:dyDescent="0.2">
      <c r="N181"/>
      <c r="O181"/>
      <c r="P181"/>
      <c r="Q181"/>
      <c r="R181"/>
    </row>
    <row r="182" spans="14:18" x14ac:dyDescent="0.2">
      <c r="N182"/>
      <c r="O182"/>
      <c r="P182"/>
      <c r="Q182"/>
      <c r="R182"/>
    </row>
    <row r="183" spans="14:18" x14ac:dyDescent="0.2">
      <c r="N183"/>
      <c r="O183"/>
      <c r="P183"/>
      <c r="Q183"/>
      <c r="R183"/>
    </row>
    <row r="184" spans="14:18" x14ac:dyDescent="0.2">
      <c r="N184"/>
      <c r="O184"/>
      <c r="P184"/>
      <c r="Q184"/>
      <c r="R184"/>
    </row>
    <row r="185" spans="14:18" x14ac:dyDescent="0.2">
      <c r="N185"/>
      <c r="O185"/>
      <c r="P185"/>
      <c r="Q185"/>
      <c r="R185"/>
    </row>
    <row r="186" spans="14:18" x14ac:dyDescent="0.2">
      <c r="N186"/>
      <c r="O186"/>
      <c r="P186"/>
      <c r="Q186"/>
      <c r="R186"/>
    </row>
    <row r="187" spans="14:18" x14ac:dyDescent="0.2">
      <c r="N187"/>
      <c r="O187"/>
      <c r="P187"/>
      <c r="Q187"/>
      <c r="R187"/>
    </row>
    <row r="188" spans="14:18" x14ac:dyDescent="0.2">
      <c r="N188"/>
      <c r="O188"/>
      <c r="P188"/>
      <c r="Q188"/>
      <c r="R188"/>
    </row>
    <row r="189" spans="14:18" x14ac:dyDescent="0.2">
      <c r="N189"/>
      <c r="O189"/>
      <c r="P189"/>
      <c r="Q189"/>
      <c r="R189"/>
    </row>
    <row r="190" spans="14:18" x14ac:dyDescent="0.2">
      <c r="N190"/>
      <c r="O190"/>
      <c r="P190"/>
      <c r="Q190"/>
      <c r="R190"/>
    </row>
    <row r="191" spans="14:18" x14ac:dyDescent="0.2">
      <c r="N191"/>
      <c r="O191"/>
      <c r="P191"/>
      <c r="Q191"/>
      <c r="R191"/>
    </row>
    <row r="192" spans="14:18" x14ac:dyDescent="0.2">
      <c r="N192"/>
      <c r="O192"/>
      <c r="P192"/>
      <c r="Q192"/>
      <c r="R192"/>
    </row>
    <row r="193" spans="14:18" x14ac:dyDescent="0.2">
      <c r="N193"/>
      <c r="O193"/>
      <c r="P193"/>
      <c r="Q193"/>
      <c r="R193"/>
    </row>
    <row r="194" spans="14:18" x14ac:dyDescent="0.2">
      <c r="N194"/>
      <c r="O194"/>
      <c r="P194"/>
      <c r="Q194"/>
      <c r="R194"/>
    </row>
    <row r="195" spans="14:18" x14ac:dyDescent="0.2">
      <c r="N195"/>
      <c r="O195"/>
      <c r="P195"/>
      <c r="Q195"/>
      <c r="R195"/>
    </row>
    <row r="196" spans="14:18" x14ac:dyDescent="0.2">
      <c r="N196"/>
      <c r="O196"/>
      <c r="P196"/>
      <c r="Q196"/>
      <c r="R196"/>
    </row>
    <row r="197" spans="14:18" x14ac:dyDescent="0.2">
      <c r="N197"/>
      <c r="O197"/>
      <c r="P197"/>
      <c r="Q197"/>
      <c r="R197"/>
    </row>
    <row r="198" spans="14:18" x14ac:dyDescent="0.2">
      <c r="N198"/>
      <c r="O198"/>
      <c r="P198"/>
      <c r="Q198"/>
      <c r="R198"/>
    </row>
    <row r="199" spans="14:18" x14ac:dyDescent="0.2">
      <c r="N199"/>
      <c r="O199"/>
      <c r="P199"/>
      <c r="Q199"/>
      <c r="R199"/>
    </row>
    <row r="200" spans="14:18" x14ac:dyDescent="0.2">
      <c r="N200"/>
      <c r="O200"/>
      <c r="P200"/>
      <c r="Q200"/>
      <c r="R200"/>
    </row>
    <row r="201" spans="14:18" x14ac:dyDescent="0.2">
      <c r="N201"/>
      <c r="O201"/>
      <c r="P201"/>
      <c r="Q201"/>
      <c r="R201"/>
    </row>
    <row r="202" spans="14:18" x14ac:dyDescent="0.2">
      <c r="N202"/>
      <c r="O202"/>
      <c r="P202"/>
      <c r="Q202"/>
      <c r="R202"/>
    </row>
    <row r="203" spans="14:18" x14ac:dyDescent="0.2">
      <c r="N203"/>
      <c r="O203"/>
      <c r="P203"/>
      <c r="Q203"/>
      <c r="R203"/>
    </row>
    <row r="204" spans="14:18" x14ac:dyDescent="0.2">
      <c r="N204"/>
      <c r="O204"/>
      <c r="P204"/>
      <c r="Q204"/>
      <c r="R204"/>
    </row>
    <row r="205" spans="14:18" x14ac:dyDescent="0.2">
      <c r="N205"/>
      <c r="O205"/>
      <c r="P205"/>
      <c r="Q205"/>
      <c r="R205"/>
    </row>
    <row r="206" spans="14:18" x14ac:dyDescent="0.2">
      <c r="N206"/>
      <c r="O206"/>
      <c r="P206"/>
      <c r="Q206"/>
      <c r="R206"/>
    </row>
    <row r="207" spans="14:18" x14ac:dyDescent="0.2">
      <c r="N207"/>
      <c r="O207"/>
      <c r="P207"/>
      <c r="Q207"/>
      <c r="R207"/>
    </row>
    <row r="208" spans="14:18" x14ac:dyDescent="0.2">
      <c r="N208"/>
      <c r="O208"/>
      <c r="P208"/>
      <c r="Q208"/>
      <c r="R208"/>
    </row>
    <row r="209" spans="14:18" x14ac:dyDescent="0.2">
      <c r="N209"/>
      <c r="O209"/>
      <c r="P209"/>
      <c r="Q209"/>
      <c r="R209"/>
    </row>
    <row r="210" spans="14:18" x14ac:dyDescent="0.2">
      <c r="N210"/>
      <c r="O210"/>
      <c r="P210"/>
      <c r="Q210"/>
      <c r="R210"/>
    </row>
    <row r="211" spans="14:18" x14ac:dyDescent="0.2">
      <c r="N211"/>
      <c r="O211"/>
      <c r="P211"/>
      <c r="Q211"/>
      <c r="R211"/>
    </row>
    <row r="212" spans="14:18" x14ac:dyDescent="0.2">
      <c r="N212"/>
      <c r="O212"/>
      <c r="P212"/>
      <c r="Q212"/>
      <c r="R212"/>
    </row>
    <row r="213" spans="14:18" x14ac:dyDescent="0.2">
      <c r="N213"/>
      <c r="O213"/>
      <c r="P213"/>
      <c r="Q213"/>
      <c r="R213"/>
    </row>
    <row r="214" spans="14:18" x14ac:dyDescent="0.2">
      <c r="N214"/>
      <c r="O214"/>
      <c r="P214"/>
      <c r="Q214"/>
      <c r="R214"/>
    </row>
    <row r="215" spans="14:18" x14ac:dyDescent="0.2">
      <c r="N215"/>
      <c r="O215"/>
      <c r="P215"/>
      <c r="Q215"/>
      <c r="R215"/>
    </row>
    <row r="216" spans="14:18" x14ac:dyDescent="0.2">
      <c r="N216"/>
      <c r="O216"/>
      <c r="P216"/>
      <c r="Q216"/>
      <c r="R216"/>
    </row>
    <row r="217" spans="14:18" x14ac:dyDescent="0.2">
      <c r="N217"/>
      <c r="O217"/>
      <c r="P217"/>
      <c r="Q217"/>
      <c r="R217"/>
    </row>
    <row r="218" spans="14:18" x14ac:dyDescent="0.2">
      <c r="N218"/>
      <c r="O218"/>
      <c r="P218"/>
      <c r="Q218"/>
      <c r="R218"/>
    </row>
    <row r="219" spans="14:18" x14ac:dyDescent="0.2">
      <c r="N219"/>
      <c r="O219"/>
      <c r="P219"/>
      <c r="Q219"/>
      <c r="R219"/>
    </row>
    <row r="220" spans="14:18" x14ac:dyDescent="0.2">
      <c r="N220"/>
      <c r="O220"/>
      <c r="P220"/>
      <c r="Q220"/>
      <c r="R220"/>
    </row>
    <row r="221" spans="14:18" x14ac:dyDescent="0.2">
      <c r="N221"/>
      <c r="O221"/>
      <c r="P221"/>
      <c r="Q221"/>
      <c r="R221"/>
    </row>
    <row r="222" spans="14:18" x14ac:dyDescent="0.2">
      <c r="N222"/>
      <c r="O222"/>
      <c r="P222"/>
      <c r="Q222"/>
      <c r="R222"/>
    </row>
    <row r="223" spans="14:18" x14ac:dyDescent="0.2">
      <c r="N223"/>
      <c r="O223"/>
      <c r="P223"/>
      <c r="Q223"/>
      <c r="R223"/>
    </row>
    <row r="224" spans="14:18" x14ac:dyDescent="0.2">
      <c r="N224"/>
      <c r="O224"/>
      <c r="P224"/>
      <c r="Q224"/>
      <c r="R224"/>
    </row>
    <row r="225" spans="14:18" x14ac:dyDescent="0.2">
      <c r="N225"/>
      <c r="O225"/>
      <c r="P225"/>
      <c r="Q225"/>
      <c r="R225"/>
    </row>
    <row r="226" spans="14:18" x14ac:dyDescent="0.2">
      <c r="N226"/>
      <c r="O226"/>
      <c r="P226"/>
      <c r="Q226"/>
      <c r="R226"/>
    </row>
    <row r="227" spans="14:18" x14ac:dyDescent="0.2">
      <c r="N227"/>
      <c r="O227"/>
      <c r="P227"/>
      <c r="Q227"/>
      <c r="R227"/>
    </row>
    <row r="228" spans="14:18" x14ac:dyDescent="0.2">
      <c r="N228"/>
      <c r="O228"/>
      <c r="P228"/>
      <c r="Q228"/>
      <c r="R228"/>
    </row>
    <row r="229" spans="14:18" x14ac:dyDescent="0.2">
      <c r="N229"/>
      <c r="O229"/>
      <c r="P229"/>
      <c r="Q229"/>
      <c r="R229"/>
    </row>
    <row r="230" spans="14:18" x14ac:dyDescent="0.2">
      <c r="N230"/>
      <c r="O230"/>
      <c r="P230"/>
      <c r="Q230"/>
      <c r="R230"/>
    </row>
    <row r="231" spans="14:18" x14ac:dyDescent="0.2">
      <c r="N231"/>
      <c r="O231"/>
      <c r="P231"/>
      <c r="Q231"/>
      <c r="R231"/>
    </row>
    <row r="232" spans="14:18" x14ac:dyDescent="0.2">
      <c r="N232"/>
      <c r="O232"/>
      <c r="P232"/>
      <c r="Q232"/>
      <c r="R232"/>
    </row>
    <row r="233" spans="14:18" x14ac:dyDescent="0.2">
      <c r="N233"/>
      <c r="O233"/>
      <c r="P233"/>
      <c r="Q233"/>
      <c r="R233"/>
    </row>
    <row r="234" spans="14:18" x14ac:dyDescent="0.2">
      <c r="N234"/>
      <c r="O234"/>
      <c r="P234"/>
      <c r="Q234"/>
      <c r="R234"/>
    </row>
    <row r="235" spans="14:18" x14ac:dyDescent="0.2">
      <c r="N235"/>
      <c r="O235"/>
      <c r="P235"/>
      <c r="Q235"/>
      <c r="R235"/>
    </row>
    <row r="236" spans="14:18" x14ac:dyDescent="0.2">
      <c r="N236"/>
      <c r="O236"/>
      <c r="P236"/>
      <c r="Q236"/>
      <c r="R236"/>
    </row>
    <row r="237" spans="14:18" x14ac:dyDescent="0.2">
      <c r="N237"/>
      <c r="O237"/>
      <c r="P237"/>
      <c r="Q237"/>
      <c r="R237"/>
    </row>
    <row r="238" spans="14:18" x14ac:dyDescent="0.2">
      <c r="N238"/>
      <c r="O238"/>
      <c r="P238"/>
      <c r="Q238"/>
      <c r="R238"/>
    </row>
    <row r="239" spans="14:18" x14ac:dyDescent="0.2">
      <c r="N239"/>
      <c r="O239"/>
      <c r="P239"/>
      <c r="Q239"/>
      <c r="R239"/>
    </row>
    <row r="240" spans="14:18" x14ac:dyDescent="0.2">
      <c r="N240"/>
      <c r="O240"/>
      <c r="P240"/>
      <c r="Q240"/>
      <c r="R240"/>
    </row>
    <row r="241" spans="14:18" x14ac:dyDescent="0.2">
      <c r="N241"/>
      <c r="O241"/>
      <c r="P241"/>
      <c r="Q241"/>
      <c r="R241"/>
    </row>
    <row r="242" spans="14:18" x14ac:dyDescent="0.2">
      <c r="N242"/>
      <c r="O242"/>
      <c r="P242"/>
      <c r="Q242"/>
      <c r="R242"/>
    </row>
    <row r="243" spans="14:18" x14ac:dyDescent="0.2">
      <c r="N243"/>
      <c r="O243"/>
      <c r="P243"/>
      <c r="Q243"/>
      <c r="R243"/>
    </row>
    <row r="244" spans="14:18" x14ac:dyDescent="0.2">
      <c r="N244"/>
      <c r="O244"/>
      <c r="P244"/>
      <c r="Q244"/>
      <c r="R244"/>
    </row>
    <row r="245" spans="14:18" x14ac:dyDescent="0.2">
      <c r="N245"/>
      <c r="O245"/>
      <c r="P245"/>
      <c r="Q245"/>
      <c r="R245"/>
    </row>
    <row r="246" spans="14:18" x14ac:dyDescent="0.2">
      <c r="N246"/>
      <c r="O246"/>
      <c r="P246"/>
      <c r="Q246"/>
      <c r="R246"/>
    </row>
    <row r="247" spans="14:18" x14ac:dyDescent="0.2">
      <c r="N247"/>
      <c r="O247"/>
      <c r="P247"/>
      <c r="Q247"/>
      <c r="R247"/>
    </row>
    <row r="248" spans="14:18" x14ac:dyDescent="0.2">
      <c r="N248"/>
      <c r="O248"/>
      <c r="P248"/>
      <c r="Q248"/>
      <c r="R248"/>
    </row>
    <row r="249" spans="14:18" x14ac:dyDescent="0.2">
      <c r="N249"/>
      <c r="O249"/>
      <c r="P249"/>
      <c r="Q249"/>
      <c r="R249"/>
    </row>
    <row r="250" spans="14:18" x14ac:dyDescent="0.2">
      <c r="N250"/>
      <c r="O250"/>
      <c r="P250"/>
      <c r="Q250"/>
      <c r="R250"/>
    </row>
    <row r="251" spans="14:18" x14ac:dyDescent="0.2">
      <c r="N251"/>
      <c r="O251"/>
      <c r="P251"/>
      <c r="Q251"/>
      <c r="R251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K20" sqref="K20"/>
    </sheetView>
  </sheetViews>
  <sheetFormatPr baseColWidth="10" defaultRowHeight="12.75" x14ac:dyDescent="0.2"/>
  <cols>
    <col min="1" max="16384" width="11.42578125" style="122"/>
  </cols>
  <sheetData/>
  <sheetProtection algorithmName="SHA-512" hashValue="9etgIxtcl5zCAehsy4KbiqdBeMGRW6yGyF/AIWavGjtJmKhAEYqqQNwQBsYQUisRisshoh5imM0n21t49LfzYw==" saltValue="8bEreolSUK3i6kSHEtcQ7A==" spinCount="100000" sheet="1" objects="1" scenarios="1" selectLockedCells="1" selectUnlockedCells="1"/>
  <pageMargins left="0.70866141732283472" right="0.31496062992125984" top="0.78740157480314965" bottom="0.59055118110236227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Retentionsanlage</vt:lpstr>
      <vt:lpstr>Systemskizzen</vt:lpstr>
      <vt:lpstr>Berechnung</vt:lpstr>
      <vt:lpstr>Beispiel Umsetzung</vt:lpstr>
      <vt:lpstr>'Beispiel Umsetzung'!Druckbereich</vt:lpstr>
      <vt:lpstr>Retentionsanlage!Druckbereich</vt:lpstr>
    </vt:vector>
  </TitlesOfParts>
  <Company>ANDRES GEOTECHNIK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Andres</dc:creator>
  <cp:lastModifiedBy>Brunschwiler Patrick - Wälli AG Ingenieure</cp:lastModifiedBy>
  <cp:lastPrinted>2016-02-02T06:53:57Z</cp:lastPrinted>
  <dcterms:created xsi:type="dcterms:W3CDTF">1997-10-17T12:52:38Z</dcterms:created>
  <dcterms:modified xsi:type="dcterms:W3CDTF">2016-02-04T07:40:25Z</dcterms:modified>
</cp:coreProperties>
</file>